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8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<sst xmlns="http://schemas.openxmlformats.org/spreadsheetml/2006/main" count="103" uniqueCount="50">
  <si>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</si>
  <si>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</si>
  <si>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</si>
  <si>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</si>
  <si>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</si>
  <si>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</si>
  <si>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</si>
  <si>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</si>
  <si>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</si>
  <si>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</si>
  <si>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</si>
  <si>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</si>
  <si>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</si>
  <si>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</si>
  <si>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</si>
  <si>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</si>
  <si>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</si>
  <si>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</si>
  <si>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</si>
  <si>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</si>
  <si>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</si>
  <si>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</si>
  <si>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</si>
  <si>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</si>
  <si>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</si>
  <si>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</si>
  <si>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</si>
  <si>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</si>
  <si>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</si>
  <si>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</si>
  <si>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</si>
  <si>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</si>
  <si>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</si>
  <si>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</si>
  <si>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</si>
  <si>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</si>
  <si>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</si>
  <si>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</si>
  <si>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</si>
  <si>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</si>
  <si>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IVECO</t>
  </si>
  <si>
    <t>SCANIA</t>
  </si>
  <si>
    <t>RENAULT</t>
  </si>
  <si>
    <t>Pierwsze rejestracje NOWYCH autobusów w Polsce 
styczeń  - lipiec 2018 rok</t>
  </si>
  <si>
    <t>1 - 7.2018</t>
  </si>
  <si>
    <t>1-7.2017</t>
  </si>
  <si>
    <t>Pierwsze rejestracje NOWYCH autobusów w Polsce
styczeń - lipiec 2018 rok
według segmentów</t>
  </si>
  <si>
    <t>Pierwsze rejestracje UŻYWANYCH autobusów w Polsce, 
styczeń - lipiec 2018 rok</t>
  </si>
  <si>
    <t>Pierwsze rejestracje UŻYWANYCH autobusów w Polsce
styczeń - lipiec 2018 rok
według segmentów</t>
  </si>
  <si>
    <t>Pierwsze rejestracje używanych autobusów, 
według roku produkcji; styczeń - lipiec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</si>
</sst>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C30" sqref="C30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678</v>
      </c>
      <c r="D6" s="4">
        <f aca="true" t="shared" si="0" ref="D6:D14">C6/$C$15</f>
        <v>0.42348532167395375</v>
      </c>
      <c r="E6" s="10">
        <v>660</v>
      </c>
      <c r="F6" s="4">
        <f aca="true" t="shared" si="1" ref="F6:F14">E6/$E$15</f>
        <v>0.48104956268221577</v>
      </c>
      <c r="G6" s="16">
        <f>C6/E6-1</f>
        <v>0.027272727272727337</v>
      </c>
      <c r="H6" s="57"/>
      <c r="I6" s="57"/>
    </row>
    <row r="7" spans="1:9" ht="15">
      <c r="A7" s="3">
        <v>2</v>
      </c>
      <c r="B7" s="6" t="s">
        <v>30</v>
      </c>
      <c r="C7" s="7">
        <v>271</v>
      </c>
      <c r="D7" s="4">
        <f t="shared" si="0"/>
        <v>0.16926920674578388</v>
      </c>
      <c r="E7" s="10">
        <v>258</v>
      </c>
      <c r="F7" s="4">
        <f t="shared" si="1"/>
        <v>0.1880466472303207</v>
      </c>
      <c r="G7" s="16">
        <f>C7/E7-1</f>
        <v>0.050387596899224896</v>
      </c>
      <c r="H7" s="57"/>
      <c r="I7" s="57"/>
    </row>
    <row r="8" spans="1:9" ht="15">
      <c r="A8" s="3">
        <v>3</v>
      </c>
      <c r="B8" s="6" t="s">
        <v>37</v>
      </c>
      <c r="C8" s="8">
        <v>174</v>
      </c>
      <c r="D8" s="4">
        <f t="shared" si="0"/>
        <v>0.10868207370393504</v>
      </c>
      <c r="E8" s="11">
        <v>50</v>
      </c>
      <c r="F8" s="4">
        <f t="shared" si="1"/>
        <v>0.03644314868804665</v>
      </c>
      <c r="G8" s="16">
        <f>IF(E8=0," ",C8/E8-1)</f>
        <v>2.48</v>
      </c>
      <c r="H8" s="57"/>
      <c r="I8" s="57"/>
    </row>
    <row r="9" spans="1:9" ht="15">
      <c r="A9" s="3">
        <v>4</v>
      </c>
      <c r="B9" s="40" t="s">
        <v>32</v>
      </c>
      <c r="C9" s="8">
        <v>106</v>
      </c>
      <c r="D9" s="4">
        <f t="shared" si="0"/>
        <v>0.06620861961274203</v>
      </c>
      <c r="E9" s="10">
        <v>113</v>
      </c>
      <c r="F9" s="4">
        <f t="shared" si="1"/>
        <v>0.08236151603498543</v>
      </c>
      <c r="G9" s="16">
        <f>C9/E9-1</f>
        <v>-0.06194690265486724</v>
      </c>
      <c r="H9" s="57"/>
      <c r="I9" s="57"/>
    </row>
    <row r="10" spans="1:9" ht="15">
      <c r="A10" s="3">
        <v>5</v>
      </c>
      <c r="B10" s="38" t="s">
        <v>41</v>
      </c>
      <c r="C10" s="8">
        <v>70</v>
      </c>
      <c r="D10" s="4">
        <f t="shared" si="0"/>
        <v>0.04372267332916927</v>
      </c>
      <c r="E10" s="10">
        <v>36</v>
      </c>
      <c r="F10" s="4">
        <f t="shared" si="1"/>
        <v>0.026239067055393587</v>
      </c>
      <c r="G10" s="16">
        <f>C10/E10-1</f>
        <v>0.9444444444444444</v>
      </c>
      <c r="I10" s="57"/>
    </row>
    <row r="11" spans="1:9" ht="15">
      <c r="A11" s="39">
        <v>6</v>
      </c>
      <c r="B11" s="6" t="s">
        <v>40</v>
      </c>
      <c r="C11" s="8">
        <v>69</v>
      </c>
      <c r="D11" s="4">
        <f t="shared" si="0"/>
        <v>0.043098063710181135</v>
      </c>
      <c r="E11" s="10">
        <v>27</v>
      </c>
      <c r="F11" s="4">
        <f t="shared" si="1"/>
        <v>0.01967930029154519</v>
      </c>
      <c r="G11" s="16">
        <f>IF(E11=0,"",C11/E11-1)</f>
        <v>1.5555555555555554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233</v>
      </c>
      <c r="D14" s="4">
        <f t="shared" si="0"/>
        <v>0.14553404122423486</v>
      </c>
      <c r="E14" s="8">
        <f>E15-SUM(E6:E13)</f>
        <v>228</v>
      </c>
      <c r="F14" s="4">
        <f t="shared" si="1"/>
        <v>0.1661807580174927</v>
      </c>
      <c r="G14" s="16">
        <f>C14/E14-1</f>
        <v>0.021929824561403466</v>
      </c>
      <c r="I14" s="57"/>
    </row>
    <row r="15" spans="1:7" ht="15">
      <c r="A15" s="12"/>
      <c r="B15" s="19" t="s">
        <v>36</v>
      </c>
      <c r="C15" s="20">
        <v>1601</v>
      </c>
      <c r="D15" s="22">
        <v>1</v>
      </c>
      <c r="E15" s="21">
        <v>1372</v>
      </c>
      <c r="F15" s="23">
        <v>1</v>
      </c>
      <c r="G15" s="54">
        <f>C15/E15-1</f>
        <v>0.16690962099125373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46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13</v>
      </c>
      <c r="E6" s="4">
        <f>IF(D6=0,"",D6/$D$8)</f>
        <v>0.020833333333333332</v>
      </c>
      <c r="F6" s="10">
        <v>3</v>
      </c>
      <c r="G6" s="4">
        <f>IF(F6=0,"",F6/$F$8)</f>
        <v>0.0046875</v>
      </c>
      <c r="H6" s="16">
        <f>IF(F6=0,"",D6/F6-1)</f>
        <v>3.333333333333333</v>
      </c>
    </row>
    <row r="7" spans="1:9" ht="15">
      <c r="A7" s="35"/>
      <c r="B7" s="6" t="s">
        <v>14</v>
      </c>
      <c r="C7" s="93"/>
      <c r="D7" s="7">
        <v>611</v>
      </c>
      <c r="E7" s="59">
        <f>+D7/$D$8</f>
        <v>0.9791666666666666</v>
      </c>
      <c r="F7" s="10">
        <v>637</v>
      </c>
      <c r="G7" s="59">
        <f>+F7/$F$8</f>
        <v>0.9953125</v>
      </c>
      <c r="H7" s="16">
        <f>D7/F7-1</f>
        <v>-0.04081632653061229</v>
      </c>
      <c r="I7" s="56"/>
    </row>
    <row r="8" spans="1:9" ht="15">
      <c r="A8" s="75" t="s">
        <v>12</v>
      </c>
      <c r="B8" s="77" t="s">
        <v>6</v>
      </c>
      <c r="C8" s="78"/>
      <c r="D8" s="81">
        <f>SUM(D6:D7)</f>
        <v>624</v>
      </c>
      <c r="E8" s="61">
        <f>SUM(E6:E7)</f>
        <v>1</v>
      </c>
      <c r="F8" s="83">
        <f>SUM(F6:F7)</f>
        <v>640</v>
      </c>
      <c r="G8" s="61">
        <f>SUM(G6:G7)</f>
        <v>1</v>
      </c>
      <c r="H8" s="85">
        <f>D8/F8-1</f>
        <v>-0.025000000000000022</v>
      </c>
      <c r="I8" s="58"/>
    </row>
    <row r="9" spans="1:9" ht="15">
      <c r="A9" s="76"/>
      <c r="B9" s="79"/>
      <c r="C9" s="80"/>
      <c r="D9" s="82"/>
      <c r="E9" s="60">
        <f>+D8/D17</f>
        <v>0.38975640224859465</v>
      </c>
      <c r="F9" s="84"/>
      <c r="G9" s="60">
        <f>+F8/F17</f>
        <v>0.46647230320699706</v>
      </c>
      <c r="H9" s="86"/>
      <c r="I9" s="58"/>
    </row>
    <row r="10" spans="1:9" ht="15">
      <c r="A10" s="35"/>
      <c r="B10" s="6" t="s">
        <v>14</v>
      </c>
      <c r="C10" s="24" t="s">
        <v>18</v>
      </c>
      <c r="D10" s="8">
        <v>592</v>
      </c>
      <c r="E10" s="59">
        <f>D10/$D$15</f>
        <v>0.6059365404298874</v>
      </c>
      <c r="F10" s="10">
        <v>343</v>
      </c>
      <c r="G10" s="59">
        <f>F10/$F$15</f>
        <v>0.4685792349726776</v>
      </c>
      <c r="H10" s="16">
        <f>D10/F10-1</f>
        <v>0.7259475218658893</v>
      </c>
      <c r="I10" s="58"/>
    </row>
    <row r="11" spans="1:9" ht="15">
      <c r="A11" s="35"/>
      <c r="B11" s="6"/>
      <c r="C11" s="24" t="s">
        <v>19</v>
      </c>
      <c r="D11" s="8">
        <v>45</v>
      </c>
      <c r="E11" s="59">
        <f>D11/$D$15</f>
        <v>0.04605936540429888</v>
      </c>
      <c r="F11" s="11">
        <v>41</v>
      </c>
      <c r="G11" s="59">
        <f>F11/$F$15</f>
        <v>0.056010928961748634</v>
      </c>
      <c r="H11" s="16">
        <f>D11/F11-1</f>
        <v>0.09756097560975618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321</v>
      </c>
      <c r="E13" s="59">
        <f>D13/$D$15</f>
        <v>0.3285568065506653</v>
      </c>
      <c r="F13" s="10">
        <v>348</v>
      </c>
      <c r="G13" s="59">
        <f>F13/$F$15</f>
        <v>0.47540983606557374</v>
      </c>
      <c r="H13" s="16">
        <f>D13/F13-1</f>
        <v>-0.07758620689655171</v>
      </c>
      <c r="I13" s="58"/>
    </row>
    <row r="14" spans="1:9" ht="15">
      <c r="A14" s="36"/>
      <c r="B14" s="24"/>
      <c r="C14" s="24" t="s">
        <v>23</v>
      </c>
      <c r="D14" s="8">
        <v>19</v>
      </c>
      <c r="E14" s="59">
        <f>IF(D14=0,"",D14/$D$15)</f>
        <v>0.019447287615148412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15</v>
      </c>
      <c r="B15" s="77" t="s">
        <v>6</v>
      </c>
      <c r="C15" s="78"/>
      <c r="D15" s="81">
        <f>SUM(D10:D14)</f>
        <v>977</v>
      </c>
      <c r="E15" s="61">
        <f>SUM(E10:E14)</f>
        <v>1</v>
      </c>
      <c r="F15" s="81">
        <f>SUM(F10:F14)</f>
        <v>732</v>
      </c>
      <c r="G15" s="61">
        <f>SUM(G10:G14)</f>
        <v>1</v>
      </c>
      <c r="H15" s="85">
        <f>D15/F15-1</f>
        <v>0.33469945355191255</v>
      </c>
      <c r="I15" s="58"/>
    </row>
    <row r="16" spans="1:9" ht="15">
      <c r="A16" s="76"/>
      <c r="B16" s="79"/>
      <c r="C16" s="80"/>
      <c r="D16" s="82"/>
      <c r="E16" s="60">
        <f>+D15/D17</f>
        <v>0.6102435977514054</v>
      </c>
      <c r="F16" s="82"/>
      <c r="G16" s="60">
        <f>F15/F17</f>
        <v>0.5335276967930029</v>
      </c>
      <c r="H16" s="86"/>
      <c r="I16" s="58"/>
    </row>
    <row r="17" spans="1:9" ht="15">
      <c r="A17" s="27"/>
      <c r="B17" s="19" t="s">
        <v>33</v>
      </c>
      <c r="C17" s="28"/>
      <c r="D17" s="21">
        <f>+D15+D8</f>
        <v>1601</v>
      </c>
      <c r="E17" s="22">
        <v>1</v>
      </c>
      <c r="F17" s="21">
        <f>+F8+F15</f>
        <v>1372</v>
      </c>
      <c r="G17" s="22">
        <v>1</v>
      </c>
      <c r="H17" s="54">
        <f>D17/F17-1</f>
        <v>0.16690962099125373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516</v>
      </c>
      <c r="D6" s="59">
        <f aca="true" t="shared" si="0" ref="D6:D13">C6/$C$14</f>
        <v>0.28746518105849583</v>
      </c>
      <c r="E6" s="10">
        <v>531</v>
      </c>
      <c r="F6" s="59">
        <f aca="true" t="shared" si="1" ref="F6:F13">E6/$E$14</f>
        <v>0.29048140043763676</v>
      </c>
      <c r="G6" s="15">
        <f aca="true" t="shared" si="2" ref="G6:G11">C6/E6-1</f>
        <v>-0.02824858757062143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219</v>
      </c>
      <c r="D7" s="59">
        <f t="shared" si="0"/>
        <v>0.12200557103064066</v>
      </c>
      <c r="E7" s="10">
        <v>213</v>
      </c>
      <c r="F7" s="62">
        <f t="shared" si="1"/>
        <v>0.11652078774617068</v>
      </c>
      <c r="G7" s="16">
        <f t="shared" si="2"/>
        <v>0.028169014084507005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215</v>
      </c>
      <c r="D8" s="59">
        <f t="shared" si="0"/>
        <v>0.11977715877437325</v>
      </c>
      <c r="E8" s="11">
        <v>157</v>
      </c>
      <c r="F8" s="62">
        <f t="shared" si="1"/>
        <v>0.08588621444201312</v>
      </c>
      <c r="G8" s="16">
        <f t="shared" si="2"/>
        <v>0.3694267515923566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142</v>
      </c>
      <c r="D9" s="59">
        <f t="shared" si="0"/>
        <v>0.07910863509749304</v>
      </c>
      <c r="E9" s="10">
        <v>145</v>
      </c>
      <c r="F9" s="62">
        <f t="shared" si="1"/>
        <v>0.07932166301969365</v>
      </c>
      <c r="G9" s="16">
        <f t="shared" si="2"/>
        <v>-0.020689655172413834</v>
      </c>
      <c r="I9" s="65"/>
      <c r="J9" s="65"/>
      <c r="K9" s="64"/>
    </row>
    <row r="10" spans="1:11" ht="15">
      <c r="A10" s="29">
        <v>5</v>
      </c>
      <c r="B10" s="40" t="s">
        <v>38</v>
      </c>
      <c r="C10" s="8">
        <v>115</v>
      </c>
      <c r="D10" s="59">
        <f>C10/$C$14</f>
        <v>0.06406685236768803</v>
      </c>
      <c r="E10" s="10">
        <v>123</v>
      </c>
      <c r="F10" s="62">
        <f>E10/$E$14</f>
        <v>0.06728665207877461</v>
      </c>
      <c r="G10" s="16">
        <f>C10/E10-1</f>
        <v>-0.06504065040650409</v>
      </c>
      <c r="I10" s="65"/>
      <c r="J10" s="65"/>
      <c r="K10" s="64"/>
    </row>
    <row r="11" spans="1:11" ht="15">
      <c r="A11" s="66">
        <v>6</v>
      </c>
      <c r="B11" s="6" t="s">
        <v>42</v>
      </c>
      <c r="C11" s="8">
        <v>83</v>
      </c>
      <c r="D11" s="59">
        <f t="shared" si="0"/>
        <v>0.046239554317548746</v>
      </c>
      <c r="E11" s="11">
        <v>103</v>
      </c>
      <c r="F11" s="62">
        <f t="shared" si="1"/>
        <v>0.056345733041575495</v>
      </c>
      <c r="G11" s="16">
        <f t="shared" si="2"/>
        <v>-0.19417475728155342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505</v>
      </c>
      <c r="D13" s="59">
        <f t="shared" si="0"/>
        <v>0.28133704735376047</v>
      </c>
      <c r="E13" s="8">
        <f>E14-SUM(E6:E12)</f>
        <v>556</v>
      </c>
      <c r="F13" s="62">
        <f t="shared" si="1"/>
        <v>0.3041575492341357</v>
      </c>
      <c r="G13" s="17">
        <f>C13/E13-1</f>
        <v>-0.09172661870503596</v>
      </c>
      <c r="I13" s="65"/>
      <c r="J13" s="65"/>
      <c r="K13" s="64"/>
    </row>
    <row r="14" spans="1:11" ht="15">
      <c r="A14" s="12"/>
      <c r="B14" s="19" t="s">
        <v>6</v>
      </c>
      <c r="C14" s="20">
        <v>1795</v>
      </c>
      <c r="D14" s="23">
        <v>1</v>
      </c>
      <c r="E14" s="21">
        <v>1828</v>
      </c>
      <c r="F14" s="23">
        <v>1</v>
      </c>
      <c r="G14" s="54">
        <f>C14/E14-1</f>
        <v>-0.018052516411378505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G34" sqref="G34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21</v>
      </c>
      <c r="E6" s="59">
        <f>+D6/$D$8</f>
        <v>0.0546875</v>
      </c>
      <c r="F6" s="7">
        <v>26</v>
      </c>
      <c r="G6" s="59">
        <f>+F6/$F$8</f>
        <v>0.06735751295336788</v>
      </c>
      <c r="H6" s="15">
        <f>D6/F6-1</f>
        <v>-0.1923076923076923</v>
      </c>
    </row>
    <row r="7" spans="1:8" ht="15">
      <c r="A7" s="29"/>
      <c r="B7" s="6" t="s">
        <v>14</v>
      </c>
      <c r="C7" s="93"/>
      <c r="D7" s="7">
        <v>363</v>
      </c>
      <c r="E7" s="59">
        <f>+D7/$D$8</f>
        <v>0.9453125</v>
      </c>
      <c r="F7" s="7">
        <v>360</v>
      </c>
      <c r="G7" s="59">
        <f>+F7/$F$8</f>
        <v>0.9326424870466321</v>
      </c>
      <c r="H7" s="16">
        <f aca="true" t="shared" si="0" ref="H7:H17">D7/F7-1</f>
        <v>0.008333333333333304</v>
      </c>
    </row>
    <row r="8" spans="1:8" ht="15">
      <c r="A8" s="75" t="s">
        <v>12</v>
      </c>
      <c r="B8" s="77" t="s">
        <v>6</v>
      </c>
      <c r="C8" s="78"/>
      <c r="D8" s="81">
        <f>SUM(D6:D7)</f>
        <v>384</v>
      </c>
      <c r="E8" s="31">
        <f>SUM(E6:E7)</f>
        <v>1</v>
      </c>
      <c r="F8" s="83">
        <f>SUM(F6:F7)</f>
        <v>386</v>
      </c>
      <c r="G8" s="31">
        <f>SUM(G6:G7)</f>
        <v>1</v>
      </c>
      <c r="H8" s="85">
        <f>D8/F8-1</f>
        <v>-0.005181347150259086</v>
      </c>
    </row>
    <row r="9" spans="1:8" ht="15">
      <c r="A9" s="76"/>
      <c r="B9" s="79"/>
      <c r="C9" s="80"/>
      <c r="D9" s="82"/>
      <c r="E9" s="60">
        <f>+D8/D17</f>
        <v>0.2139275766016713</v>
      </c>
      <c r="F9" s="84"/>
      <c r="G9" s="60">
        <f>+F8/F17</f>
        <v>0.2111597374179431</v>
      </c>
      <c r="H9" s="86"/>
    </row>
    <row r="10" spans="1:8" ht="15">
      <c r="A10" s="29"/>
      <c r="B10" s="24" t="s">
        <v>14</v>
      </c>
      <c r="C10" s="5" t="s">
        <v>18</v>
      </c>
      <c r="D10" s="8">
        <v>213</v>
      </c>
      <c r="E10" s="59">
        <f>D10/$D$15</f>
        <v>0.15095676824946846</v>
      </c>
      <c r="F10" s="10">
        <v>197</v>
      </c>
      <c r="G10" s="59">
        <f>F10/$F$15</f>
        <v>0.13661581137309292</v>
      </c>
      <c r="H10" s="16">
        <f t="shared" si="0"/>
        <v>0.08121827411167515</v>
      </c>
    </row>
    <row r="11" spans="1:8" ht="15">
      <c r="A11" s="29"/>
      <c r="B11" s="24"/>
      <c r="C11" s="6" t="s">
        <v>19</v>
      </c>
      <c r="D11" s="8">
        <v>440</v>
      </c>
      <c r="E11" s="59">
        <f>D11/$D$15</f>
        <v>0.3118355776045358</v>
      </c>
      <c r="F11" s="11">
        <v>527</v>
      </c>
      <c r="G11" s="59">
        <f>F11/$F$15</f>
        <v>0.3654646324549237</v>
      </c>
      <c r="H11" s="16">
        <f t="shared" si="0"/>
        <v>-0.16508538899430736</v>
      </c>
    </row>
    <row r="12" spans="1:8" ht="15">
      <c r="A12" s="29"/>
      <c r="B12" s="24"/>
      <c r="C12" s="6" t="s">
        <v>20</v>
      </c>
      <c r="D12" s="8">
        <v>4</v>
      </c>
      <c r="E12" s="59">
        <f>D12/$D$15</f>
        <v>0.002834868887313962</v>
      </c>
      <c r="F12" s="10">
        <v>2</v>
      </c>
      <c r="G12" s="59">
        <f>F12/$F$15</f>
        <v>0.0013869625520110957</v>
      </c>
      <c r="H12" s="16">
        <f>IF(F12=0," ",D12/F12-1)</f>
        <v>1</v>
      </c>
    </row>
    <row r="13" spans="1:8" ht="15">
      <c r="A13" s="29"/>
      <c r="B13" s="24"/>
      <c r="C13" s="6" t="s">
        <v>21</v>
      </c>
      <c r="D13" s="8">
        <v>617</v>
      </c>
      <c r="E13" s="59">
        <f>D13/$D$15</f>
        <v>0.4372785258681786</v>
      </c>
      <c r="F13" s="10">
        <v>640</v>
      </c>
      <c r="G13" s="59">
        <f>F13/$F$15</f>
        <v>0.44382801664355065</v>
      </c>
      <c r="H13" s="16">
        <f t="shared" si="0"/>
        <v>-0.035937499999999956</v>
      </c>
    </row>
    <row r="14" spans="1:8" ht="15">
      <c r="A14" s="32"/>
      <c r="B14" s="24"/>
      <c r="C14" s="9" t="s">
        <v>22</v>
      </c>
      <c r="D14" s="8">
        <v>137</v>
      </c>
      <c r="E14" s="59">
        <f>D14/$D$15</f>
        <v>0.09709425939050319</v>
      </c>
      <c r="F14" s="10">
        <v>76</v>
      </c>
      <c r="G14" s="59">
        <f>F14/$F$15</f>
        <v>0.052704576976421634</v>
      </c>
      <c r="H14" s="16">
        <f t="shared" si="0"/>
        <v>0.8026315789473684</v>
      </c>
    </row>
    <row r="15" spans="1:8" ht="15">
      <c r="A15" s="93" t="s">
        <v>15</v>
      </c>
      <c r="B15" s="77" t="s">
        <v>6</v>
      </c>
      <c r="C15" s="78"/>
      <c r="D15" s="81">
        <f>SUM(D10:D14)</f>
        <v>1411</v>
      </c>
      <c r="E15" s="31">
        <f>SUM(E10:E14)</f>
        <v>1</v>
      </c>
      <c r="F15" s="81">
        <f>SUM(F10:F14)</f>
        <v>1442</v>
      </c>
      <c r="G15" s="31">
        <f>SUM(G10:G14)</f>
        <v>1</v>
      </c>
      <c r="H15" s="85">
        <f>D15/F15-1</f>
        <v>-0.021497919556171974</v>
      </c>
    </row>
    <row r="16" spans="1:8" ht="15">
      <c r="A16" s="76"/>
      <c r="B16" s="79"/>
      <c r="C16" s="80"/>
      <c r="D16" s="82"/>
      <c r="E16" s="60">
        <f>+D15/D17</f>
        <v>0.7860724233983287</v>
      </c>
      <c r="F16" s="82"/>
      <c r="G16" s="60">
        <f>F15/F17</f>
        <v>0.7888402625820569</v>
      </c>
      <c r="H16" s="86"/>
    </row>
    <row r="17" spans="1:8" ht="15">
      <c r="A17" s="27"/>
      <c r="B17" s="19" t="s">
        <v>6</v>
      </c>
      <c r="C17" s="28"/>
      <c r="D17" s="21">
        <f>+D15+D8</f>
        <v>1795</v>
      </c>
      <c r="E17" s="22">
        <f>E9+E16</f>
        <v>1</v>
      </c>
      <c r="F17" s="21">
        <f>+F15+F8</f>
        <v>1828</v>
      </c>
      <c r="G17" s="22">
        <f>G9+G16</f>
        <v>1</v>
      </c>
      <c r="H17" s="18">
        <f t="shared" si="0"/>
        <v>-0.018052516411378505</v>
      </c>
    </row>
    <row r="18" ht="15">
      <c r="A18" s="33" t="s">
        <v>39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186</v>
      </c>
      <c r="C23" s="63">
        <f aca="true" t="shared" si="1" ref="C23:C37">B23/$B$38</f>
        <v>0.10362116991643454</v>
      </c>
    </row>
    <row r="24" spans="1:3" ht="15">
      <c r="A24" s="45">
        <v>2002</v>
      </c>
      <c r="B24" s="45">
        <v>167</v>
      </c>
      <c r="C24" s="63">
        <f t="shared" si="1"/>
        <v>0.09303621169916435</v>
      </c>
    </row>
    <row r="25" spans="1:3" ht="15">
      <c r="A25" s="45">
        <v>2005</v>
      </c>
      <c r="B25" s="45">
        <v>166</v>
      </c>
      <c r="C25" s="63">
        <f t="shared" si="1"/>
        <v>0.09247910863509749</v>
      </c>
    </row>
    <row r="26" spans="1:3" ht="15">
      <c r="A26" s="45">
        <v>2007</v>
      </c>
      <c r="B26" s="45">
        <v>133</v>
      </c>
      <c r="C26" s="63">
        <f t="shared" si="1"/>
        <v>0.07409470752089137</v>
      </c>
    </row>
    <row r="27" spans="1:3" ht="15">
      <c r="A27" s="45">
        <v>2003</v>
      </c>
      <c r="B27" s="45">
        <v>133</v>
      </c>
      <c r="C27" s="63">
        <f t="shared" si="1"/>
        <v>0.07409470752089137</v>
      </c>
    </row>
    <row r="28" spans="1:3" ht="15">
      <c r="A28" s="45">
        <v>2004</v>
      </c>
      <c r="B28" s="45">
        <v>126</v>
      </c>
      <c r="C28" s="63">
        <f t="shared" si="1"/>
        <v>0.0701949860724234</v>
      </c>
    </row>
    <row r="29" spans="1:3" ht="15">
      <c r="A29" s="45">
        <v>2000</v>
      </c>
      <c r="B29" s="45">
        <v>119</v>
      </c>
      <c r="C29" s="63">
        <f t="shared" si="1"/>
        <v>0.06629526462395544</v>
      </c>
    </row>
    <row r="30" spans="1:3" ht="15">
      <c r="A30" s="45">
        <v>2001</v>
      </c>
      <c r="B30" s="45">
        <v>114</v>
      </c>
      <c r="C30" s="63">
        <f t="shared" si="1"/>
        <v>0.06350974930362117</v>
      </c>
    </row>
    <row r="31" spans="1:3" ht="15">
      <c r="A31" s="45">
        <v>2008</v>
      </c>
      <c r="B31" s="45">
        <v>102</v>
      </c>
      <c r="C31" s="63">
        <f t="shared" si="1"/>
        <v>0.05682451253481894</v>
      </c>
    </row>
    <row r="32" spans="1:3" ht="15">
      <c r="A32" s="45">
        <v>2009</v>
      </c>
      <c r="B32" s="45">
        <v>100</v>
      </c>
      <c r="C32" s="63">
        <f t="shared" si="1"/>
        <v>0.055710306406685235</v>
      </c>
    </row>
    <row r="33" spans="1:3" ht="15">
      <c r="A33" s="45">
        <v>2010</v>
      </c>
      <c r="B33" s="45">
        <v>64</v>
      </c>
      <c r="C33" s="63">
        <f t="shared" si="1"/>
        <v>0.03565459610027855</v>
      </c>
    </row>
    <row r="34" spans="1:3" ht="15">
      <c r="A34" s="45">
        <v>2011</v>
      </c>
      <c r="B34" s="45">
        <v>60</v>
      </c>
      <c r="C34" s="63">
        <f t="shared" si="1"/>
        <v>0.033426183844011144</v>
      </c>
    </row>
    <row r="35" spans="1:3" ht="15">
      <c r="A35" s="45">
        <v>1999</v>
      </c>
      <c r="B35" s="45">
        <v>56</v>
      </c>
      <c r="C35" s="63">
        <f t="shared" si="1"/>
        <v>0.03119777158774373</v>
      </c>
    </row>
    <row r="36" spans="1:3" ht="15">
      <c r="A36" s="45">
        <v>2013</v>
      </c>
      <c r="B36" s="45">
        <v>54</v>
      </c>
      <c r="C36" s="63">
        <f t="shared" si="1"/>
        <v>0.030083565459610027</v>
      </c>
    </row>
    <row r="37" spans="1:3" ht="15">
      <c r="A37" s="44" t="s">
        <v>26</v>
      </c>
      <c r="B37" s="44">
        <f>B38-SUM(B23:B36)</f>
        <v>215</v>
      </c>
      <c r="C37" s="63">
        <f t="shared" si="1"/>
        <v>0.11977715877437325</v>
      </c>
    </row>
    <row r="38" spans="1:4" ht="15">
      <c r="A38" s="49" t="s">
        <v>29</v>
      </c>
      <c r="B38" s="52">
        <f>D17</f>
        <v>1795</v>
      </c>
      <c r="C38" s="50">
        <f>SUM(C23:C37)</f>
        <v>1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2018-08-23T10:23:45Z</dcterms:modified>
  <cp:category/>
  <cp:version/>
  <cp:contentType/>
  <cp:contentStatus/>
</cp:coreProperties>
</file>