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<sst xmlns="http://schemas.openxmlformats.org/spreadsheetml/2006/main" count="102" uniqueCount="46">
  <si>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</si>
  <si>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</si>
  <si>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</si>
  <si>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</si>
  <si>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</si>
  <si>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</si>
  <si>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</si>
  <si>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</si>
  <si>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</si>
  <si>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</si>
  <si>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</si>
  <si>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</si>
  <si>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</si>
  <si>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</si>
  <si>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</si>
  <si>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</si>
  <si>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</si>
  <si>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</si>
  <si>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</si>
  <si>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</si>
  <si>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</si>
  <si>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</si>
  <si>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</si>
  <si>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</si>
  <si>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</si>
  <si>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</si>
  <si>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</si>
  <si>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</si>
  <si>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</si>
  <si>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</si>
  <si>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</si>
  <si>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</si>
  <si>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</si>
  <si>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</si>
  <si>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</si>
  <si>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</si>
  <si>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</si>
  <si>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</si>
  <si>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VOLVO</t>
  </si>
  <si>
    <t>Pierwsze rejestracje używanych autobusów, 
wg. roku produkcji; styczeń-luty, 2022</t>
  </si>
  <si>
    <t>1 - 3.2022</t>
  </si>
  <si>
    <t>1 - 3.2021</t>
  </si>
  <si>
    <t>Pierwsze rejestracje NOWYCH autobusów w Polsce 
styczeń-marzec, 2022 rok</t>
  </si>
  <si>
    <t>Pierwsze rejestracje NOWYCH autobusów w Polsce
styczeń - marzec, 2022 rok
według segmentów</t>
  </si>
  <si>
    <t>Pierwsze rejestracje UŻYWANYCH autobusów w Polsce, 
styczeń - marzec, 2022 rok</t>
  </si>
  <si>
    <t>Pierwsze rejestracje UŻYWANYCH autobusów w Polsce
styczeń - marzec, 2022 rok
według segmentów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</si>
</sst>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5" t="s">
        <v>42</v>
      </c>
      <c r="B1" s="75"/>
      <c r="C1" s="75"/>
      <c r="D1" s="75"/>
      <c r="E1" s="75"/>
      <c r="F1" s="75"/>
      <c r="G1" s="75"/>
    </row>
    <row r="2" spans="1:7" ht="14.25">
      <c r="A2" s="75"/>
      <c r="B2" s="75"/>
      <c r="C2" s="75"/>
      <c r="D2" s="75"/>
      <c r="E2" s="75"/>
      <c r="F2" s="75"/>
      <c r="G2" s="75"/>
    </row>
    <row r="3" spans="1:7" ht="14.25">
      <c r="A3" s="67"/>
      <c r="B3" s="1"/>
      <c r="C3" s="1"/>
      <c r="D3" s="1"/>
      <c r="E3" s="1"/>
      <c r="G3" s="34" t="s">
        <v>9</v>
      </c>
    </row>
    <row r="4" spans="1:7" ht="25.5" customHeight="1">
      <c r="A4" s="71" t="s">
        <v>3</v>
      </c>
      <c r="B4" s="71" t="s">
        <v>4</v>
      </c>
      <c r="C4" s="73" t="s">
        <v>40</v>
      </c>
      <c r="D4" s="74"/>
      <c r="E4" s="73" t="s">
        <v>41</v>
      </c>
      <c r="F4" s="74"/>
      <c r="G4" s="69" t="s">
        <v>8</v>
      </c>
    </row>
    <row r="5" spans="1:7" ht="42.75" customHeight="1">
      <c r="A5" s="71"/>
      <c r="B5" s="72"/>
      <c r="C5" s="13" t="s">
        <v>7</v>
      </c>
      <c r="D5" s="14" t="s">
        <v>6</v>
      </c>
      <c r="E5" s="13" t="s">
        <v>7</v>
      </c>
      <c r="F5" s="14" t="s">
        <v>6</v>
      </c>
      <c r="G5" s="70"/>
    </row>
    <row r="6" spans="1:10" ht="14.25">
      <c r="A6" s="2">
        <v>1</v>
      </c>
      <c r="B6" s="5" t="s">
        <v>27</v>
      </c>
      <c r="C6" s="7">
        <v>95</v>
      </c>
      <c r="D6" s="59">
        <f aca="true" t="shared" si="0" ref="D6:D14">C6/$C$15</f>
        <v>0.2932098765432099</v>
      </c>
      <c r="E6" s="10">
        <v>46</v>
      </c>
      <c r="F6" s="59">
        <f aca="true" t="shared" si="1" ref="F6:F14">E6/$E$15</f>
        <v>0.14935064935064934</v>
      </c>
      <c r="G6" s="16">
        <f>C6/E6-1</f>
        <v>1.0652173913043477</v>
      </c>
      <c r="H6" s="65"/>
      <c r="I6" s="57"/>
      <c r="J6" s="64"/>
    </row>
    <row r="7" spans="1:10" ht="14.25">
      <c r="A7" s="3">
        <v>2</v>
      </c>
      <c r="B7" s="6" t="s">
        <v>0</v>
      </c>
      <c r="C7" s="7">
        <v>92</v>
      </c>
      <c r="D7" s="59">
        <f t="shared" si="0"/>
        <v>0.2839506172839506</v>
      </c>
      <c r="E7" s="10">
        <v>123</v>
      </c>
      <c r="F7" s="59">
        <f t="shared" si="1"/>
        <v>0.39935064935064934</v>
      </c>
      <c r="G7" s="16">
        <f aca="true" t="shared" si="2" ref="G7:G13">IF(E7=0,"",C7/E7-1)</f>
        <v>-0.2520325203252033</v>
      </c>
      <c r="H7" s="65"/>
      <c r="I7" s="57"/>
      <c r="J7" s="64"/>
    </row>
    <row r="8" spans="1:10" ht="14.25">
      <c r="A8" s="3">
        <v>3</v>
      </c>
      <c r="B8" s="6" t="s">
        <v>32</v>
      </c>
      <c r="C8" s="8">
        <v>79</v>
      </c>
      <c r="D8" s="59">
        <f t="shared" si="0"/>
        <v>0.24382716049382716</v>
      </c>
      <c r="E8" s="11">
        <v>17</v>
      </c>
      <c r="F8" s="59">
        <f t="shared" si="1"/>
        <v>0.05519480519480519</v>
      </c>
      <c r="G8" s="16">
        <f t="shared" si="2"/>
        <v>3.647058823529412</v>
      </c>
      <c r="H8" s="65"/>
      <c r="I8" s="57"/>
      <c r="J8" s="64"/>
    </row>
    <row r="9" spans="1:10" ht="14.25">
      <c r="A9" s="3">
        <v>4</v>
      </c>
      <c r="B9" s="40" t="s">
        <v>38</v>
      </c>
      <c r="C9" s="8">
        <v>28</v>
      </c>
      <c r="D9" s="59">
        <f t="shared" si="0"/>
        <v>0.08641975308641975</v>
      </c>
      <c r="E9" s="10"/>
      <c r="F9" s="59">
        <f t="shared" si="1"/>
        <v>0</v>
      </c>
      <c r="G9" s="16">
        <f t="shared" si="2"/>
      </c>
      <c r="H9" s="65"/>
      <c r="I9" s="57"/>
      <c r="J9" s="64"/>
    </row>
    <row r="10" spans="1:10" ht="14.25" customHeight="1">
      <c r="A10" s="68">
        <v>5</v>
      </c>
      <c r="B10" s="38" t="s">
        <v>33</v>
      </c>
      <c r="C10" s="8">
        <v>10</v>
      </c>
      <c r="D10" s="59">
        <f t="shared" si="0"/>
        <v>0.030864197530864196</v>
      </c>
      <c r="E10" s="10">
        <v>29</v>
      </c>
      <c r="F10" s="59">
        <f t="shared" si="1"/>
        <v>0.09415584415584416</v>
      </c>
      <c r="G10" s="16">
        <f t="shared" si="2"/>
        <v>-0.6551724137931034</v>
      </c>
      <c r="H10" s="65"/>
      <c r="I10" s="57"/>
      <c r="J10" s="64"/>
    </row>
    <row r="11" spans="1:10" ht="14.25" customHeight="1" hidden="1">
      <c r="A11" s="39"/>
      <c r="B11" s="6"/>
      <c r="C11" s="8"/>
      <c r="D11" s="59"/>
      <c r="E11" s="10"/>
      <c r="F11" s="59"/>
      <c r="G11" s="16">
        <f t="shared" si="2"/>
      </c>
      <c r="H11" s="65"/>
      <c r="I11" s="57"/>
      <c r="J11" s="64"/>
    </row>
    <row r="12" spans="1:10" ht="14.25" customHeight="1" hidden="1">
      <c r="A12" s="41"/>
      <c r="B12" s="6"/>
      <c r="C12" s="8"/>
      <c r="D12" s="59"/>
      <c r="E12" s="10"/>
      <c r="F12" s="59"/>
      <c r="G12" s="16"/>
      <c r="H12" s="65"/>
      <c r="I12" s="57"/>
      <c r="J12" s="64"/>
    </row>
    <row r="13" spans="1:10" ht="14.2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4.25" customHeight="1">
      <c r="A14" s="41"/>
      <c r="B14" s="9" t="s">
        <v>2</v>
      </c>
      <c r="C14" s="8">
        <f>C15-SUM(C6:C13)</f>
        <v>20</v>
      </c>
      <c r="D14" s="59">
        <f t="shared" si="0"/>
        <v>0.06172839506172839</v>
      </c>
      <c r="E14" s="8">
        <f>E15-SUM(E6:E13)</f>
        <v>93</v>
      </c>
      <c r="F14" s="59">
        <f t="shared" si="1"/>
        <v>0.30194805194805197</v>
      </c>
      <c r="G14" s="16">
        <f>C14/E14-1</f>
        <v>-0.7849462365591398</v>
      </c>
      <c r="H14" s="65"/>
      <c r="I14" s="57"/>
      <c r="J14" s="64"/>
    </row>
    <row r="15" spans="1:10" ht="14.25">
      <c r="A15" s="12"/>
      <c r="B15" s="19" t="s">
        <v>31</v>
      </c>
      <c r="C15" s="20">
        <v>324</v>
      </c>
      <c r="D15" s="22">
        <v>1</v>
      </c>
      <c r="E15" s="21">
        <v>308</v>
      </c>
      <c r="F15" s="23">
        <v>1</v>
      </c>
      <c r="G15" s="54">
        <f>C15/E15-1</f>
        <v>0.051948051948051965</v>
      </c>
      <c r="H15" s="65"/>
      <c r="J15" s="64"/>
    </row>
    <row r="16" ht="14.25">
      <c r="A16" s="37" t="s">
        <v>22</v>
      </c>
    </row>
    <row r="17" ht="14.25">
      <c r="A17" s="37" t="s">
        <v>30</v>
      </c>
    </row>
    <row r="18" ht="14.25">
      <c r="A18" s="33" t="s">
        <v>34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7">
      <selection activeCell="F19" sqref="F19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6" t="s">
        <v>43</v>
      </c>
      <c r="B2" s="76"/>
      <c r="C2" s="76"/>
      <c r="D2" s="76"/>
      <c r="E2" s="76"/>
      <c r="F2" s="76"/>
      <c r="G2" s="76"/>
      <c r="H2" s="76"/>
    </row>
    <row r="3" spans="1:8" ht="14.25">
      <c r="A3" s="1"/>
      <c r="B3" s="1"/>
      <c r="C3" s="1"/>
      <c r="D3" s="1"/>
      <c r="E3" s="1"/>
      <c r="H3" s="34" t="s">
        <v>9</v>
      </c>
    </row>
    <row r="4" spans="1:8" ht="37.5" customHeight="1">
      <c r="A4" s="89" t="s">
        <v>10</v>
      </c>
      <c r="B4" s="90"/>
      <c r="C4" s="93" t="s">
        <v>15</v>
      </c>
      <c r="D4" s="73" t="s">
        <v>40</v>
      </c>
      <c r="E4" s="74"/>
      <c r="F4" s="73" t="s">
        <v>41</v>
      </c>
      <c r="G4" s="74"/>
      <c r="H4" s="69" t="s">
        <v>8</v>
      </c>
    </row>
    <row r="5" spans="1:8" ht="33" customHeight="1">
      <c r="A5" s="91"/>
      <c r="B5" s="92"/>
      <c r="C5" s="94"/>
      <c r="D5" s="13" t="s">
        <v>7</v>
      </c>
      <c r="E5" s="14" t="s">
        <v>6</v>
      </c>
      <c r="F5" s="13" t="s">
        <v>7</v>
      </c>
      <c r="G5" s="14" t="s">
        <v>6</v>
      </c>
      <c r="H5" s="70"/>
    </row>
    <row r="6" spans="1:8" ht="14.25">
      <c r="A6" s="30"/>
      <c r="B6" s="5" t="s">
        <v>12</v>
      </c>
      <c r="C6" s="77" t="s">
        <v>16</v>
      </c>
      <c r="D6" s="7"/>
      <c r="E6" s="59">
        <f>IF(D6=0,"",D6/$D$8)</f>
      </c>
      <c r="F6" s="10">
        <v>1</v>
      </c>
      <c r="G6" s="4">
        <f>IF(F6=0,"",F6/$F$8)</f>
        <v>0.00546448087431694</v>
      </c>
      <c r="H6" s="16">
        <f>IF(F6=0,"",D6/F6-1)</f>
        <v>-1</v>
      </c>
    </row>
    <row r="7" spans="1:9" ht="14.25">
      <c r="A7" s="35"/>
      <c r="B7" s="6" t="s">
        <v>13</v>
      </c>
      <c r="C7" s="95"/>
      <c r="D7" s="7">
        <v>109</v>
      </c>
      <c r="E7" s="59">
        <f>+D7/$D$8</f>
        <v>1</v>
      </c>
      <c r="F7" s="10">
        <v>182</v>
      </c>
      <c r="G7" s="59">
        <f>+F7/$F$8</f>
        <v>0.994535519125683</v>
      </c>
      <c r="H7" s="16">
        <f>D7/F7-1</f>
        <v>-0.4010989010989011</v>
      </c>
      <c r="I7" s="56"/>
    </row>
    <row r="8" spans="1:9" ht="14.25">
      <c r="A8" s="77" t="s">
        <v>11</v>
      </c>
      <c r="B8" s="79" t="s">
        <v>5</v>
      </c>
      <c r="C8" s="80"/>
      <c r="D8" s="83">
        <f>SUM(D6:D7)</f>
        <v>109</v>
      </c>
      <c r="E8" s="61">
        <f>SUM(E6:E7)</f>
        <v>1</v>
      </c>
      <c r="F8" s="85">
        <f>SUM(F6:F7)</f>
        <v>183</v>
      </c>
      <c r="G8" s="61">
        <f>SUM(G6:G7)</f>
        <v>1</v>
      </c>
      <c r="H8" s="87">
        <f>D8/F8-1</f>
        <v>-0.40437158469945356</v>
      </c>
      <c r="I8" s="58"/>
    </row>
    <row r="9" spans="1:9" ht="14.25">
      <c r="A9" s="78"/>
      <c r="B9" s="81"/>
      <c r="C9" s="82"/>
      <c r="D9" s="84"/>
      <c r="E9" s="60">
        <f>+D8/D17</f>
        <v>0.33641975308641975</v>
      </c>
      <c r="F9" s="86"/>
      <c r="G9" s="60">
        <f>+F8/F17</f>
        <v>0.5941558441558441</v>
      </c>
      <c r="H9" s="88"/>
      <c r="I9" s="58"/>
    </row>
    <row r="10" spans="1:9" ht="14.25">
      <c r="A10" s="35"/>
      <c r="B10" s="6" t="s">
        <v>13</v>
      </c>
      <c r="C10" s="24" t="s">
        <v>17</v>
      </c>
      <c r="D10" s="8">
        <v>196</v>
      </c>
      <c r="E10" s="59">
        <f>D10/$D$15</f>
        <v>0.9116279069767442</v>
      </c>
      <c r="F10" s="10">
        <v>97</v>
      </c>
      <c r="G10" s="59">
        <f>F10/$F$15</f>
        <v>0.776</v>
      </c>
      <c r="H10" s="16">
        <f>D10/F10-1</f>
        <v>1.0206185567010309</v>
      </c>
      <c r="I10" s="58"/>
    </row>
    <row r="11" spans="1:9" ht="14.25">
      <c r="A11" s="35"/>
      <c r="B11" s="6"/>
      <c r="C11" s="24" t="s">
        <v>18</v>
      </c>
      <c r="D11" s="8">
        <v>9</v>
      </c>
      <c r="E11" s="59">
        <f>D11/$D$15</f>
        <v>0.04186046511627907</v>
      </c>
      <c r="F11" s="11">
        <v>2</v>
      </c>
      <c r="G11" s="59">
        <f>F11/$F$15</f>
        <v>0.016</v>
      </c>
      <c r="H11" s="16">
        <f>IF(F11=0,"",D11/F11-1)</f>
        <v>3.5</v>
      </c>
      <c r="I11" s="58"/>
    </row>
    <row r="12" spans="1:9" ht="14.25">
      <c r="A12" s="35"/>
      <c r="B12" s="6"/>
      <c r="C12" s="24" t="s">
        <v>19</v>
      </c>
      <c r="D12" s="8"/>
      <c r="E12" s="59">
        <f>IF(D12=0,"",D12/$D$15)</f>
      </c>
      <c r="F12" s="10">
        <v>1</v>
      </c>
      <c r="G12" s="59">
        <f>IF(F12=0,"",F12/$F$15)</f>
        <v>0.008</v>
      </c>
      <c r="H12" s="16">
        <f>IF(F12=0,"",D12/F12-1)</f>
        <v>-1</v>
      </c>
      <c r="I12" s="58"/>
    </row>
    <row r="13" spans="1:9" ht="14.25">
      <c r="A13" s="35"/>
      <c r="B13" s="6"/>
      <c r="C13" s="24" t="s">
        <v>20</v>
      </c>
      <c r="D13" s="8">
        <v>9</v>
      </c>
      <c r="E13" s="59">
        <f>D13/$D$15</f>
        <v>0.04186046511627907</v>
      </c>
      <c r="F13" s="10">
        <v>25</v>
      </c>
      <c r="G13" s="59">
        <f>F13/$F$15</f>
        <v>0.2</v>
      </c>
      <c r="H13" s="16">
        <f>D13/F13-1</f>
        <v>-0.64</v>
      </c>
      <c r="I13" s="58"/>
    </row>
    <row r="14" spans="1:9" ht="14.25">
      <c r="A14" s="36"/>
      <c r="B14" s="24"/>
      <c r="C14" s="24" t="s">
        <v>21</v>
      </c>
      <c r="D14" s="8">
        <v>1</v>
      </c>
      <c r="E14" s="59">
        <f>IF(D14=0,"",D14/$D$15)</f>
        <v>0.004651162790697674</v>
      </c>
      <c r="F14" s="10"/>
      <c r="G14" s="59">
        <f>IF(F14=0,"",F14/$F$15)</f>
      </c>
      <c r="H14" s="16">
        <f>IF(F14=0,"",D14/F14-1)</f>
      </c>
      <c r="I14" s="58"/>
    </row>
    <row r="15" spans="1:9" ht="14.25">
      <c r="A15" s="95" t="s">
        <v>14</v>
      </c>
      <c r="B15" s="79" t="s">
        <v>5</v>
      </c>
      <c r="C15" s="80"/>
      <c r="D15" s="83">
        <f>SUM(D10:D14)</f>
        <v>215</v>
      </c>
      <c r="E15" s="61">
        <f>SUM(E10:E14)</f>
        <v>1</v>
      </c>
      <c r="F15" s="83">
        <f>SUM(F10:F14)</f>
        <v>125</v>
      </c>
      <c r="G15" s="61">
        <f>SUM(G10:G14)</f>
        <v>1</v>
      </c>
      <c r="H15" s="87">
        <f>D15/F15-1</f>
        <v>0.72</v>
      </c>
      <c r="I15" s="58"/>
    </row>
    <row r="16" spans="1:9" ht="14.25">
      <c r="A16" s="78"/>
      <c r="B16" s="81"/>
      <c r="C16" s="82"/>
      <c r="D16" s="84"/>
      <c r="E16" s="60">
        <f>+D15/D17</f>
        <v>0.6635802469135802</v>
      </c>
      <c r="F16" s="84"/>
      <c r="G16" s="60">
        <f>F15/F17</f>
        <v>0.40584415584415584</v>
      </c>
      <c r="H16" s="88"/>
      <c r="I16" s="58"/>
    </row>
    <row r="17" spans="1:9" ht="14.25">
      <c r="A17" s="27"/>
      <c r="B17" s="19" t="s">
        <v>28</v>
      </c>
      <c r="C17" s="28"/>
      <c r="D17" s="21">
        <f>+D15+D8</f>
        <v>324</v>
      </c>
      <c r="E17" s="22">
        <v>1</v>
      </c>
      <c r="F17" s="21">
        <f>+F8+F15</f>
        <v>308</v>
      </c>
      <c r="G17" s="22">
        <v>1</v>
      </c>
      <c r="H17" s="54">
        <f>D17/F17-1</f>
        <v>0.051948051948051965</v>
      </c>
      <c r="I17" s="58"/>
    </row>
    <row r="18" ht="14.25">
      <c r="A18" s="33" t="s">
        <v>34</v>
      </c>
    </row>
    <row r="19" ht="14.25">
      <c r="A19" s="33" t="s">
        <v>29</v>
      </c>
    </row>
    <row r="20" ht="14.25">
      <c r="H20" s="53"/>
    </row>
    <row r="22" ht="14.25">
      <c r="B22" t="s">
        <v>35</v>
      </c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J5" sqref="J5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4.25">
      <c r="A1" s="75" t="s">
        <v>44</v>
      </c>
      <c r="B1" s="75"/>
      <c r="C1" s="75"/>
      <c r="D1" s="75"/>
      <c r="E1" s="75"/>
      <c r="F1" s="75"/>
      <c r="G1" s="75"/>
    </row>
    <row r="2" spans="1:7" ht="14.25">
      <c r="A2" s="75"/>
      <c r="B2" s="75"/>
      <c r="C2" s="75"/>
      <c r="D2" s="75"/>
      <c r="E2" s="75"/>
      <c r="F2" s="75"/>
      <c r="G2" s="75"/>
    </row>
    <row r="3" spans="1:7" ht="14.25">
      <c r="A3" s="1"/>
      <c r="B3" s="1"/>
      <c r="C3" s="1"/>
      <c r="D3" s="1"/>
      <c r="E3" s="1"/>
      <c r="G3" t="s">
        <v>9</v>
      </c>
    </row>
    <row r="4" spans="1:7" ht="25.5" customHeight="1">
      <c r="A4" s="71" t="s">
        <v>3</v>
      </c>
      <c r="B4" s="71" t="s">
        <v>4</v>
      </c>
      <c r="C4" s="73" t="s">
        <v>40</v>
      </c>
      <c r="D4" s="74"/>
      <c r="E4" s="73" t="s">
        <v>41</v>
      </c>
      <c r="F4" s="74"/>
      <c r="G4" s="69" t="s">
        <v>8</v>
      </c>
    </row>
    <row r="5" spans="1:7" ht="42.75" customHeight="1">
      <c r="A5" s="71"/>
      <c r="B5" s="72"/>
      <c r="C5" s="13" t="s">
        <v>7</v>
      </c>
      <c r="D5" s="14" t="s">
        <v>6</v>
      </c>
      <c r="E5" s="13" t="s">
        <v>7</v>
      </c>
      <c r="F5" s="14" t="s">
        <v>6</v>
      </c>
      <c r="G5" s="70"/>
    </row>
    <row r="6" spans="1:11" ht="14.25">
      <c r="A6" s="25">
        <v>1</v>
      </c>
      <c r="B6" s="5" t="s">
        <v>33</v>
      </c>
      <c r="C6" s="7">
        <v>205</v>
      </c>
      <c r="D6" s="59">
        <f aca="true" t="shared" si="0" ref="D6:D12">C6/$C$13</f>
        <v>0.26588845654993515</v>
      </c>
      <c r="E6" s="10">
        <v>120</v>
      </c>
      <c r="F6" s="59">
        <f aca="true" t="shared" si="1" ref="F6:F12">E6/$E$13</f>
        <v>0.22813688212927757</v>
      </c>
      <c r="G6" s="15">
        <f aca="true" t="shared" si="2" ref="G6:G11">C6/E6-1</f>
        <v>0.7083333333333333</v>
      </c>
      <c r="I6" s="65"/>
      <c r="J6" s="65"/>
      <c r="K6" s="64"/>
    </row>
    <row r="7" spans="1:11" ht="14.25">
      <c r="A7" s="29">
        <v>2</v>
      </c>
      <c r="B7" s="6" t="s">
        <v>0</v>
      </c>
      <c r="C7" s="7">
        <v>201</v>
      </c>
      <c r="D7" s="59">
        <f t="shared" si="0"/>
        <v>0.2607003891050584</v>
      </c>
      <c r="E7" s="10">
        <v>138</v>
      </c>
      <c r="F7" s="62">
        <f t="shared" si="1"/>
        <v>0.2623574144486692</v>
      </c>
      <c r="G7" s="16">
        <f t="shared" si="2"/>
        <v>0.4565217391304348</v>
      </c>
      <c r="I7" s="65"/>
      <c r="J7" s="65"/>
      <c r="K7" s="64"/>
    </row>
    <row r="8" spans="1:11" ht="14.25">
      <c r="A8" s="29">
        <v>3</v>
      </c>
      <c r="B8" s="6" t="s">
        <v>1</v>
      </c>
      <c r="C8" s="8">
        <v>67</v>
      </c>
      <c r="D8" s="59">
        <f t="shared" si="0"/>
        <v>0.08690012970168612</v>
      </c>
      <c r="E8" s="11">
        <v>46</v>
      </c>
      <c r="F8" s="62">
        <f t="shared" si="1"/>
        <v>0.08745247148288973</v>
      </c>
      <c r="G8" s="16">
        <f t="shared" si="2"/>
        <v>0.4565217391304348</v>
      </c>
      <c r="I8" s="65"/>
      <c r="J8" s="65"/>
      <c r="K8" s="64"/>
    </row>
    <row r="9" spans="1:11" ht="14.25">
      <c r="A9" s="29">
        <v>4</v>
      </c>
      <c r="B9" s="40" t="s">
        <v>32</v>
      </c>
      <c r="C9" s="8">
        <v>60</v>
      </c>
      <c r="D9" s="59">
        <f t="shared" si="0"/>
        <v>0.07782101167315175</v>
      </c>
      <c r="E9" s="10">
        <v>37</v>
      </c>
      <c r="F9" s="62">
        <f t="shared" si="1"/>
        <v>0.07034220532319392</v>
      </c>
      <c r="G9" s="16">
        <f>C9/E9-1</f>
        <v>0.6216216216216217</v>
      </c>
      <c r="I9" s="65"/>
      <c r="J9" s="65"/>
      <c r="K9" s="64"/>
    </row>
    <row r="10" spans="1:11" ht="14.25">
      <c r="A10" s="29">
        <v>5</v>
      </c>
      <c r="B10" s="40" t="s">
        <v>37</v>
      </c>
      <c r="C10" s="8">
        <v>44</v>
      </c>
      <c r="D10" s="59">
        <f t="shared" si="0"/>
        <v>0.057068741893644616</v>
      </c>
      <c r="E10" s="10">
        <v>21</v>
      </c>
      <c r="F10" s="62">
        <f t="shared" si="1"/>
        <v>0.039923954372623575</v>
      </c>
      <c r="G10" s="16">
        <f t="shared" si="2"/>
        <v>1.0952380952380953</v>
      </c>
      <c r="I10" s="65"/>
      <c r="J10" s="65"/>
      <c r="K10" s="64"/>
    </row>
    <row r="11" spans="1:11" ht="14.25">
      <c r="A11" s="66">
        <v>6</v>
      </c>
      <c r="B11" s="40" t="s">
        <v>27</v>
      </c>
      <c r="C11" s="8">
        <v>28</v>
      </c>
      <c r="D11" s="59">
        <f t="shared" si="0"/>
        <v>0.03631647211413749</v>
      </c>
      <c r="E11" s="10">
        <v>35</v>
      </c>
      <c r="F11" s="62">
        <f t="shared" si="1"/>
        <v>0.06653992395437262</v>
      </c>
      <c r="G11" s="16">
        <f t="shared" si="2"/>
        <v>-0.19999999999999996</v>
      </c>
      <c r="I11" s="65"/>
      <c r="J11" s="65"/>
      <c r="K11" s="64"/>
    </row>
    <row r="12" spans="1:11" ht="14.25">
      <c r="A12" s="26"/>
      <c r="B12" s="9" t="s">
        <v>2</v>
      </c>
      <c r="C12" s="8">
        <f>C13-SUM(C6:C11)</f>
        <v>166</v>
      </c>
      <c r="D12" s="59">
        <f t="shared" si="0"/>
        <v>0.21530479896238652</v>
      </c>
      <c r="E12" s="8">
        <f>E13-SUM(E6:E11)</f>
        <v>129</v>
      </c>
      <c r="F12" s="62">
        <f t="shared" si="1"/>
        <v>0.24524714828897337</v>
      </c>
      <c r="G12" s="17">
        <f>C12/E12-1</f>
        <v>0.28682170542635665</v>
      </c>
      <c r="I12" s="65"/>
      <c r="J12" s="65"/>
      <c r="K12" s="64"/>
    </row>
    <row r="13" spans="1:11" ht="14.25">
      <c r="A13" s="12"/>
      <c r="B13" s="19" t="s">
        <v>5</v>
      </c>
      <c r="C13" s="20">
        <v>771</v>
      </c>
      <c r="D13" s="23">
        <v>1</v>
      </c>
      <c r="E13" s="21">
        <v>526</v>
      </c>
      <c r="F13" s="23">
        <v>1</v>
      </c>
      <c r="G13" s="54">
        <f>C13/E13-1</f>
        <v>0.4657794676806084</v>
      </c>
      <c r="I13" s="65"/>
      <c r="J13" s="65"/>
      <c r="K13" s="64"/>
    </row>
    <row r="14" spans="1:9" ht="14.25">
      <c r="A14" s="33" t="s">
        <v>34</v>
      </c>
      <c r="I14" s="57"/>
    </row>
    <row r="15" ht="14.2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9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J33" sqref="J33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6" t="s">
        <v>45</v>
      </c>
      <c r="B2" s="76"/>
      <c r="C2" s="76"/>
      <c r="D2" s="76"/>
      <c r="E2" s="76"/>
      <c r="F2" s="76"/>
      <c r="G2" s="76"/>
      <c r="H2" s="76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9" t="s">
        <v>10</v>
      </c>
      <c r="B4" s="90"/>
      <c r="C4" s="93" t="s">
        <v>15</v>
      </c>
      <c r="D4" s="73" t="s">
        <v>40</v>
      </c>
      <c r="E4" s="74"/>
      <c r="F4" s="73" t="s">
        <v>41</v>
      </c>
      <c r="G4" s="74"/>
      <c r="H4" s="69" t="s">
        <v>8</v>
      </c>
    </row>
    <row r="5" spans="1:8" ht="33" customHeight="1">
      <c r="A5" s="91"/>
      <c r="B5" s="92"/>
      <c r="C5" s="94"/>
      <c r="D5" s="13" t="s">
        <v>7</v>
      </c>
      <c r="E5" s="14" t="s">
        <v>6</v>
      </c>
      <c r="F5" s="13" t="s">
        <v>7</v>
      </c>
      <c r="G5" s="14" t="s">
        <v>6</v>
      </c>
      <c r="H5" s="70"/>
    </row>
    <row r="6" spans="1:8" ht="14.25">
      <c r="A6" s="30"/>
      <c r="B6" s="5" t="s">
        <v>12</v>
      </c>
      <c r="C6" s="77" t="s">
        <v>16</v>
      </c>
      <c r="D6" s="7">
        <v>3</v>
      </c>
      <c r="E6" s="59">
        <f>+D6/$D$8</f>
        <v>0.015789473684210527</v>
      </c>
      <c r="F6" s="7">
        <v>8</v>
      </c>
      <c r="G6" s="59">
        <f>+F6/$F$8</f>
        <v>0.05714285714285714</v>
      </c>
      <c r="H6" s="15">
        <f>IF(F6=0," ",D6/F6-1)</f>
        <v>-0.625</v>
      </c>
    </row>
    <row r="7" spans="1:8" ht="14.25">
      <c r="A7" s="29"/>
      <c r="B7" s="6" t="s">
        <v>13</v>
      </c>
      <c r="C7" s="95"/>
      <c r="D7" s="7">
        <v>187</v>
      </c>
      <c r="E7" s="59">
        <f>+D7/$D$8</f>
        <v>0.9842105263157894</v>
      </c>
      <c r="F7" s="7">
        <v>132</v>
      </c>
      <c r="G7" s="59">
        <f>+F7/$F$8</f>
        <v>0.9428571428571428</v>
      </c>
      <c r="H7" s="16">
        <f aca="true" t="shared" si="0" ref="H7:H17">D7/F7-1</f>
        <v>0.41666666666666674</v>
      </c>
    </row>
    <row r="8" spans="1:8" ht="14.25">
      <c r="A8" s="77" t="s">
        <v>11</v>
      </c>
      <c r="B8" s="79" t="s">
        <v>5</v>
      </c>
      <c r="C8" s="80"/>
      <c r="D8" s="83">
        <f>SUM(D6:D7)</f>
        <v>190</v>
      </c>
      <c r="E8" s="31">
        <f>SUM(E6:E7)</f>
        <v>1</v>
      </c>
      <c r="F8" s="85">
        <f>SUM(F6:F7)</f>
        <v>140</v>
      </c>
      <c r="G8" s="31">
        <f>SUM(G6:G7)</f>
        <v>1</v>
      </c>
      <c r="H8" s="87">
        <f>D8/F8-1</f>
        <v>0.3571428571428572</v>
      </c>
    </row>
    <row r="9" spans="1:8" ht="14.25">
      <c r="A9" s="78"/>
      <c r="B9" s="81"/>
      <c r="C9" s="82"/>
      <c r="D9" s="84"/>
      <c r="E9" s="60">
        <f>+D8/D17</f>
        <v>0.24643320363164722</v>
      </c>
      <c r="F9" s="86"/>
      <c r="G9" s="60">
        <f>+F8/F17</f>
        <v>0.2661596958174905</v>
      </c>
      <c r="H9" s="88"/>
    </row>
    <row r="10" spans="1:8" ht="14.25">
      <c r="A10" s="29"/>
      <c r="B10" s="24" t="s">
        <v>13</v>
      </c>
      <c r="C10" s="5" t="s">
        <v>17</v>
      </c>
      <c r="D10" s="8">
        <v>79</v>
      </c>
      <c r="E10" s="59">
        <f>D10/$D$15</f>
        <v>0.1359724612736661</v>
      </c>
      <c r="F10" s="10">
        <v>80</v>
      </c>
      <c r="G10" s="59">
        <f>F10/$F$15</f>
        <v>0.20725388601036268</v>
      </c>
      <c r="H10" s="16">
        <f t="shared" si="0"/>
        <v>-0.012499999999999956</v>
      </c>
    </row>
    <row r="11" spans="1:8" ht="14.25">
      <c r="A11" s="29"/>
      <c r="B11" s="24"/>
      <c r="C11" s="6" t="s">
        <v>18</v>
      </c>
      <c r="D11" s="8">
        <v>292</v>
      </c>
      <c r="E11" s="59">
        <f>D11/$D$15</f>
        <v>0.5025817555938038</v>
      </c>
      <c r="F11" s="11">
        <v>178</v>
      </c>
      <c r="G11" s="59">
        <f>F11/$F$15</f>
        <v>0.46113989637305697</v>
      </c>
      <c r="H11" s="16">
        <f t="shared" si="0"/>
        <v>0.6404494382022472</v>
      </c>
    </row>
    <row r="12" spans="1:8" ht="14.25">
      <c r="A12" s="29"/>
      <c r="B12" s="24"/>
      <c r="C12" s="6" t="s">
        <v>19</v>
      </c>
      <c r="D12" s="8">
        <v>1</v>
      </c>
      <c r="E12" s="59">
        <f>D12/$D$15</f>
        <v>0.0017211703958691911</v>
      </c>
      <c r="F12" s="10">
        <v>1</v>
      </c>
      <c r="G12" s="59">
        <f>F12/$F$15</f>
        <v>0.0025906735751295338</v>
      </c>
      <c r="H12" s="16">
        <f>IF(F12=0," ",D12/F12-1)</f>
        <v>0</v>
      </c>
    </row>
    <row r="13" spans="1:8" ht="14.25">
      <c r="A13" s="29"/>
      <c r="B13" s="24"/>
      <c r="C13" s="6" t="s">
        <v>20</v>
      </c>
      <c r="D13" s="8">
        <v>189</v>
      </c>
      <c r="E13" s="59">
        <f>D13/$D$15</f>
        <v>0.3253012048192771</v>
      </c>
      <c r="F13" s="10">
        <v>114</v>
      </c>
      <c r="G13" s="59">
        <f>F13/$F$15</f>
        <v>0.29533678756476683</v>
      </c>
      <c r="H13" s="16">
        <f t="shared" si="0"/>
        <v>0.6578947368421053</v>
      </c>
    </row>
    <row r="14" spans="1:8" ht="14.25">
      <c r="A14" s="32"/>
      <c r="B14" s="24"/>
      <c r="C14" s="9" t="s">
        <v>36</v>
      </c>
      <c r="D14" s="8">
        <v>20</v>
      </c>
      <c r="E14" s="59">
        <f>D14/$D$15</f>
        <v>0.03442340791738382</v>
      </c>
      <c r="F14" s="10">
        <v>13</v>
      </c>
      <c r="G14" s="59">
        <f>F14/$F$15</f>
        <v>0.03367875647668394</v>
      </c>
      <c r="H14" s="16">
        <f t="shared" si="0"/>
        <v>0.5384615384615385</v>
      </c>
    </row>
    <row r="15" spans="1:8" ht="14.25">
      <c r="A15" s="95" t="s">
        <v>14</v>
      </c>
      <c r="B15" s="79" t="s">
        <v>5</v>
      </c>
      <c r="C15" s="80"/>
      <c r="D15" s="83">
        <f>SUM(D10:D14)</f>
        <v>581</v>
      </c>
      <c r="E15" s="31">
        <f>SUM(E10:E14)</f>
        <v>1</v>
      </c>
      <c r="F15" s="83">
        <f>SUM(F10:F14)</f>
        <v>386</v>
      </c>
      <c r="G15" s="31">
        <f>SUM(G10:G14)</f>
        <v>0.9999999999999999</v>
      </c>
      <c r="H15" s="87">
        <f>D15/F15-1</f>
        <v>0.5051813471502591</v>
      </c>
    </row>
    <row r="16" spans="1:8" ht="14.25">
      <c r="A16" s="78"/>
      <c r="B16" s="81"/>
      <c r="C16" s="82"/>
      <c r="D16" s="84"/>
      <c r="E16" s="60">
        <f>+D15/D17</f>
        <v>0.7535667963683528</v>
      </c>
      <c r="F16" s="84"/>
      <c r="G16" s="60">
        <f>F15/F17</f>
        <v>0.7338403041825095</v>
      </c>
      <c r="H16" s="88"/>
    </row>
    <row r="17" spans="1:8" ht="14.25">
      <c r="A17" s="27"/>
      <c r="B17" s="19" t="s">
        <v>5</v>
      </c>
      <c r="C17" s="28"/>
      <c r="D17" s="21">
        <f>+D15+D8</f>
        <v>771</v>
      </c>
      <c r="E17" s="22">
        <f>E9+E16</f>
        <v>1</v>
      </c>
      <c r="F17" s="21">
        <f>+F15+F8</f>
        <v>526</v>
      </c>
      <c r="G17" s="22">
        <f>G9+G16</f>
        <v>1</v>
      </c>
      <c r="H17" s="18">
        <f t="shared" si="0"/>
        <v>0.4657794676806084</v>
      </c>
    </row>
    <row r="18" ht="14.25">
      <c r="A18" s="33" t="s">
        <v>34</v>
      </c>
    </row>
    <row r="20" spans="1:3" ht="39.75" customHeight="1">
      <c r="A20" s="96" t="s">
        <v>39</v>
      </c>
      <c r="B20" s="96"/>
      <c r="C20" s="96"/>
    </row>
    <row r="21" spans="1:3" ht="14.25">
      <c r="A21" s="46"/>
      <c r="B21" s="46"/>
      <c r="C21" s="51" t="s">
        <v>9</v>
      </c>
    </row>
    <row r="22" spans="1:3" ht="21.75" customHeight="1">
      <c r="A22" s="48" t="s">
        <v>24</v>
      </c>
      <c r="B22" s="47" t="s">
        <v>25</v>
      </c>
      <c r="C22" s="43" t="s">
        <v>23</v>
      </c>
    </row>
    <row r="23" spans="1:3" ht="14.25">
      <c r="A23" s="45">
        <v>2007</v>
      </c>
      <c r="B23" s="45">
        <v>79</v>
      </c>
      <c r="C23" s="63">
        <f aca="true" t="shared" si="1" ref="C23:C39">B23/$B$40</f>
        <v>0.10246433203631647</v>
      </c>
    </row>
    <row r="24" spans="1:3" ht="14.25">
      <c r="A24" s="45">
        <v>2006</v>
      </c>
      <c r="B24" s="45">
        <v>78</v>
      </c>
      <c r="C24" s="63">
        <f t="shared" si="1"/>
        <v>0.10116731517509728</v>
      </c>
    </row>
    <row r="25" spans="1:3" ht="14.25">
      <c r="A25" s="45">
        <v>2010</v>
      </c>
      <c r="B25" s="45">
        <v>72</v>
      </c>
      <c r="C25" s="63">
        <f t="shared" si="1"/>
        <v>0.0933852140077821</v>
      </c>
    </row>
    <row r="26" spans="1:3" ht="14.25">
      <c r="A26" s="45">
        <v>2005</v>
      </c>
      <c r="B26" s="45">
        <v>69</v>
      </c>
      <c r="C26" s="63">
        <f t="shared" si="1"/>
        <v>0.08949416342412451</v>
      </c>
    </row>
    <row r="27" spans="1:3" ht="14.25">
      <c r="A27" s="45">
        <v>2008</v>
      </c>
      <c r="B27" s="45">
        <v>65</v>
      </c>
      <c r="C27" s="63">
        <f t="shared" si="1"/>
        <v>0.08430609597924774</v>
      </c>
    </row>
    <row r="28" spans="1:3" ht="14.25">
      <c r="A28" s="45">
        <v>2009</v>
      </c>
      <c r="B28" s="45">
        <v>62</v>
      </c>
      <c r="C28" s="63">
        <f t="shared" si="1"/>
        <v>0.08041504539559015</v>
      </c>
    </row>
    <row r="29" spans="1:3" ht="14.25">
      <c r="A29" s="45">
        <v>2013</v>
      </c>
      <c r="B29" s="45">
        <v>53</v>
      </c>
      <c r="C29" s="63">
        <f t="shared" si="1"/>
        <v>0.06874189364461739</v>
      </c>
    </row>
    <row r="30" spans="1:3" ht="14.25">
      <c r="A30" s="45">
        <v>2012</v>
      </c>
      <c r="B30" s="45">
        <v>51</v>
      </c>
      <c r="C30" s="63">
        <f t="shared" si="1"/>
        <v>0.06614785992217899</v>
      </c>
    </row>
    <row r="31" spans="1:3" ht="14.25">
      <c r="A31" s="45">
        <v>2011</v>
      </c>
      <c r="B31" s="45">
        <v>50</v>
      </c>
      <c r="C31" s="63">
        <f t="shared" si="1"/>
        <v>0.0648508430609598</v>
      </c>
    </row>
    <row r="32" spans="1:3" ht="14.25">
      <c r="A32" s="45">
        <v>2004</v>
      </c>
      <c r="B32" s="45">
        <v>30</v>
      </c>
      <c r="C32" s="63">
        <f t="shared" si="1"/>
        <v>0.038910505836575876</v>
      </c>
    </row>
    <row r="33" spans="1:3" ht="14.25">
      <c r="A33" s="45">
        <v>2014</v>
      </c>
      <c r="B33" s="45">
        <v>25</v>
      </c>
      <c r="C33" s="63">
        <f t="shared" si="1"/>
        <v>0.0324254215304799</v>
      </c>
    </row>
    <row r="34" spans="1:3" ht="14.25">
      <c r="A34" s="45">
        <v>2015</v>
      </c>
      <c r="B34" s="45">
        <v>19</v>
      </c>
      <c r="C34" s="63">
        <f t="shared" si="1"/>
        <v>0.02464332036316472</v>
      </c>
    </row>
    <row r="35" spans="1:3" ht="14.25">
      <c r="A35" s="45">
        <v>2003</v>
      </c>
      <c r="B35" s="45">
        <v>18</v>
      </c>
      <c r="C35" s="63">
        <f t="shared" si="1"/>
        <v>0.023346303501945526</v>
      </c>
    </row>
    <row r="36" spans="1:3" ht="14.25">
      <c r="A36" s="45">
        <v>2002</v>
      </c>
      <c r="B36" s="45">
        <v>17</v>
      </c>
      <c r="C36" s="63">
        <f t="shared" si="1"/>
        <v>0.02204928664072633</v>
      </c>
    </row>
    <row r="37" spans="1:3" ht="14.25">
      <c r="A37" s="45">
        <v>2016</v>
      </c>
      <c r="B37" s="45">
        <v>14</v>
      </c>
      <c r="C37" s="63">
        <f t="shared" si="1"/>
        <v>0.018158236057068743</v>
      </c>
    </row>
    <row r="38" spans="1:3" ht="14.25">
      <c r="A38" s="45">
        <v>2001</v>
      </c>
      <c r="B38" s="45">
        <v>14</v>
      </c>
      <c r="C38" s="63">
        <f t="shared" si="1"/>
        <v>0.018158236057068743</v>
      </c>
    </row>
    <row r="39" spans="1:3" ht="14.25">
      <c r="A39" s="44">
        <v>2022</v>
      </c>
      <c r="B39" s="44">
        <v>12</v>
      </c>
      <c r="C39" s="63">
        <f t="shared" si="1"/>
        <v>0.01556420233463035</v>
      </c>
    </row>
    <row r="40" spans="1:4" ht="14.25">
      <c r="A40" s="49" t="s">
        <v>26</v>
      </c>
      <c r="B40" s="52">
        <f>D17</f>
        <v>771</v>
      </c>
      <c r="C40" s="50">
        <f>SUM(C23:C39)</f>
        <v>0.9442282749675748</v>
      </c>
      <c r="D40" s="55"/>
    </row>
    <row r="41" spans="1:3" ht="14.25">
      <c r="A41" s="97" t="s">
        <v>34</v>
      </c>
      <c r="B41" s="97"/>
      <c r="C41" s="97"/>
    </row>
    <row r="42" spans="1:3" ht="14.25">
      <c r="A42" s="98"/>
      <c r="B42" s="98"/>
      <c r="C42" s="98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41:C42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Ewa_Szelag</cp:lastModifiedBy>
  <cp:lastPrinted>2016-07-29T11:01:19Z</cp:lastPrinted>
  <dcterms:created xsi:type="dcterms:W3CDTF">2012-03-22T10:49:24Z</dcterms:created>
  <dcterms:modified xsi:type="dcterms:W3CDTF">2022-04-22T06:12:06Z</dcterms:modified>
  <cp:category/>
  <cp:version/>
  <cp:contentType/>
  <cp:contentStatus/>
</cp:coreProperties>
</file>