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3\SPGC\Info_Prasowe_Q4_2023\"/>
    </mc:Choice>
  </mc:AlternateContent>
  <xr:revisionPtr revIDLastSave="0" documentId="13_ncr:1_{485A3C21-470A-4F10-B345-E15CAE13683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tabe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1" l="1"/>
  <c r="L52" i="1"/>
  <c r="P13" i="1" l="1"/>
  <c r="P14" i="1"/>
  <c r="P15" i="1"/>
  <c r="O17" i="1"/>
  <c r="O15" i="1"/>
  <c r="O14" i="1"/>
  <c r="O13" i="1"/>
  <c r="O12" i="1"/>
  <c r="O11" i="1"/>
  <c r="O10" i="1"/>
  <c r="O9" i="1"/>
  <c r="O8" i="1"/>
  <c r="O7" i="1"/>
  <c r="O6" i="1"/>
  <c r="M17" i="1"/>
  <c r="M15" i="1"/>
  <c r="M14" i="1"/>
  <c r="M13" i="1"/>
  <c r="M12" i="1"/>
  <c r="M11" i="1"/>
  <c r="M10" i="1"/>
  <c r="M9" i="1"/>
  <c r="M8" i="1"/>
  <c r="M7" i="1"/>
  <c r="M6" i="1"/>
  <c r="G17" i="1"/>
  <c r="G15" i="1"/>
  <c r="G14" i="1"/>
  <c r="G13" i="1"/>
  <c r="G12" i="1"/>
  <c r="G11" i="1"/>
  <c r="G10" i="1"/>
  <c r="G9" i="1"/>
  <c r="G8" i="1"/>
  <c r="G7" i="1"/>
  <c r="G6" i="1"/>
  <c r="E6" i="1"/>
  <c r="E7" i="1"/>
  <c r="E8" i="1"/>
  <c r="E9" i="1"/>
  <c r="E10" i="1"/>
  <c r="E11" i="1"/>
  <c r="E12" i="1"/>
  <c r="E13" i="1"/>
  <c r="E14" i="1"/>
  <c r="E15" i="1"/>
  <c r="E17" i="1"/>
  <c r="H6" i="1" l="1"/>
  <c r="H7" i="1"/>
  <c r="H8" i="1"/>
  <c r="H9" i="1"/>
  <c r="H10" i="1"/>
  <c r="H11" i="1"/>
  <c r="H12" i="1"/>
  <c r="H13" i="1"/>
  <c r="H14" i="1"/>
  <c r="H15" i="1"/>
  <c r="F50" i="1"/>
  <c r="F49" i="1"/>
  <c r="F48" i="1"/>
  <c r="F47" i="1"/>
  <c r="F46" i="1"/>
  <c r="N26" i="1" l="1"/>
  <c r="N27" i="1"/>
  <c r="N28" i="1"/>
  <c r="N29" i="1"/>
  <c r="N30" i="1"/>
  <c r="N31" i="1"/>
  <c r="N32" i="1"/>
  <c r="N33" i="1"/>
  <c r="N34" i="1"/>
  <c r="N35" i="1"/>
  <c r="N37" i="1"/>
  <c r="P8" i="1"/>
  <c r="P6" i="1"/>
  <c r="P7" i="1"/>
  <c r="P9" i="1"/>
  <c r="P10" i="1"/>
  <c r="P11" i="1"/>
  <c r="P12" i="1"/>
  <c r="P17" i="1"/>
  <c r="F26" i="1"/>
  <c r="F27" i="1"/>
  <c r="F28" i="1"/>
  <c r="F29" i="1"/>
  <c r="F30" i="1"/>
  <c r="F31" i="1"/>
  <c r="F32" i="1"/>
  <c r="F33" i="1"/>
  <c r="F34" i="1"/>
  <c r="F35" i="1"/>
  <c r="F37" i="1"/>
  <c r="H17" i="1"/>
  <c r="D52" i="1"/>
  <c r="E52" i="1"/>
  <c r="E36" i="1" l="1"/>
  <c r="D16" i="1" l="1"/>
  <c r="E16" i="1" s="1"/>
  <c r="F16" i="1"/>
  <c r="G16" i="1" s="1"/>
  <c r="L16" i="1"/>
  <c r="M16" i="1" s="1"/>
  <c r="N16" i="1"/>
  <c r="O16" i="1" s="1"/>
  <c r="D36" i="1"/>
  <c r="F36" i="1" s="1"/>
  <c r="L36" i="1"/>
  <c r="M36" i="1"/>
  <c r="N46" i="1"/>
  <c r="B47" i="1"/>
  <c r="B48" i="1" s="1"/>
  <c r="B49" i="1" s="1"/>
  <c r="J47" i="1"/>
  <c r="J48" i="1" s="1"/>
  <c r="J49" i="1" s="1"/>
  <c r="J50" i="1" s="1"/>
  <c r="N47" i="1"/>
  <c r="N48" i="1"/>
  <c r="N49" i="1"/>
  <c r="N50" i="1"/>
  <c r="D51" i="1"/>
  <c r="E51" i="1"/>
  <c r="L51" i="1"/>
  <c r="M51" i="1"/>
  <c r="F52" i="1"/>
  <c r="N52" i="1"/>
  <c r="F51" i="1" l="1"/>
  <c r="N36" i="1"/>
  <c r="P16" i="1"/>
  <c r="H16" i="1"/>
  <c r="N51" i="1"/>
</calcChain>
</file>

<file path=xl/sharedStrings.xml><?xml version="1.0" encoding="utf-8"?>
<sst xmlns="http://schemas.openxmlformats.org/spreadsheetml/2006/main" count="121" uniqueCount="58">
  <si>
    <t>źródło: PZPM na podstawie CEP</t>
  </si>
  <si>
    <t>Ogółem</t>
  </si>
  <si>
    <t>Pozostałe</t>
  </si>
  <si>
    <t>Francja</t>
  </si>
  <si>
    <t>Niemcy</t>
  </si>
  <si>
    <t>Holandia</t>
  </si>
  <si>
    <t>Dania</t>
  </si>
  <si>
    <t>Wielka Brytania</t>
  </si>
  <si>
    <t>zmiana % r/r</t>
  </si>
  <si>
    <t>Marka</t>
  </si>
  <si>
    <t>Pozycja</t>
  </si>
  <si>
    <t>ADRIA</t>
  </si>
  <si>
    <t>DETHLEFFS</t>
  </si>
  <si>
    <t>CITROEN</t>
  </si>
  <si>
    <t>SWIFT</t>
  </si>
  <si>
    <t>BUERSTNER</t>
  </si>
  <si>
    <t>BAILEY</t>
  </si>
  <si>
    <t>HYMER</t>
  </si>
  <si>
    <t>KNAUS</t>
  </si>
  <si>
    <t>MERCEDES-BENZ</t>
  </si>
  <si>
    <t>RENAULT</t>
  </si>
  <si>
    <t>TABBERT</t>
  </si>
  <si>
    <t>PEUGEOT</t>
  </si>
  <si>
    <t>VOLKSWAGEN</t>
  </si>
  <si>
    <t>FENDT CARAVAN</t>
  </si>
  <si>
    <t>FORD</t>
  </si>
  <si>
    <t>HOBBY</t>
  </si>
  <si>
    <t>FIAT</t>
  </si>
  <si>
    <t>WEINSBERG</t>
  </si>
  <si>
    <t>STERCKEMAN</t>
  </si>
  <si>
    <t>CHAUSSON</t>
  </si>
  <si>
    <t>NIEWIADÓW</t>
  </si>
  <si>
    <t>BENIMAR</t>
  </si>
  <si>
    <t>ROLLER TEAM</t>
  </si>
  <si>
    <t>RIMOR</t>
  </si>
  <si>
    <t>Source: PZPM based on CEP (Central Register of Vehicles)</t>
  </si>
  <si>
    <t>Belgia</t>
  </si>
  <si>
    <t>CARTHAGO</t>
  </si>
  <si>
    <t>udział %</t>
  </si>
  <si>
    <t>LUNAR</t>
  </si>
  <si>
    <t>Irlandia</t>
  </si>
  <si>
    <t>RAPIDO</t>
  </si>
  <si>
    <t>CARPENTO</t>
  </si>
  <si>
    <t>I-XII 2023</t>
  </si>
  <si>
    <t>I-XII 2022</t>
  </si>
  <si>
    <t>Pochodzenie sprowadzanych używanych samochodów kempingowych w okresie sty-gru 2023.</t>
  </si>
  <si>
    <t>The Origin of Imported USED Motor Caravans to Poland Q1-Q4 2023</t>
  </si>
  <si>
    <t>The Origin of Imported USED Caravans to Poland Q1-Q4 2023</t>
  </si>
  <si>
    <t>Pochodzenie sprowadzanych używanych przyczep kempingowych w okresie sty-gru 2023.</t>
  </si>
  <si>
    <t>First Registrations of USED Caravans in Poland Q1-Q4 2023. Top 10 Make</t>
  </si>
  <si>
    <t>Pierwsze rejestracje sprowadzanych używanych przyczep kempingowych w Polsce w okresie sty-gru 2023. Top 10 marek</t>
  </si>
  <si>
    <t>First Registrations of USED Motor Caravans in Poland Q1-Q4 2023. Top 10 Make</t>
  </si>
  <si>
    <t>Pierwsze rejestracje sprowadzanych używanych samochodów kempingowych w Polsce w okresie sty-gru 2023. Top 10 marek</t>
  </si>
  <si>
    <t>Pierwsze rejestracje nowych przyczep kempingowych
w Polsce w okresie sty-gru 2023. Top 10 marek</t>
  </si>
  <si>
    <t>First Registrations of NEW Caravans in Poland Q1-Q4 2023. Top 10 Make</t>
  </si>
  <si>
    <t>First Registrations of NEW Motor Caravans in Poland Q1-Q4 2023. Top 10 Make</t>
  </si>
  <si>
    <t>Pierwsze rejestracje nowych samochodów kempingowych
w Polsce w okresie sty-gru 2023. Top 10 marek</t>
  </si>
  <si>
    <t>Szwecja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</si>
</sst>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2" tint="-0.249977111117893"/>
      <name val="Calibri"/>
      <family val="2"/>
      <charset val="238"/>
      <scheme val="minor"/>
    </font>
    <font>
      <b/>
      <sz val="11"/>
      <color theme="2" tint="-0.249977111117893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4CBEE"/>
        <bgColor theme="4" tint="0.79998168889431442"/>
      </patternFill>
    </fill>
  </fills>
  <borders count="16">
    <border>
      <left/>
      <right/>
      <top/>
      <bottom/>
      <diagonal/>
    </border>
    <border>
      <left style="hair">
        <color theme="4" tint="0.39994506668294322"/>
      </left>
      <right/>
      <top style="thin">
        <color theme="4" tint="0.39997558519241921"/>
      </top>
      <bottom/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/>
      <diagonal/>
    </border>
    <border>
      <left/>
      <right style="hair">
        <color theme="4" tint="0.39994506668294322"/>
      </right>
      <top style="thin">
        <color theme="4" tint="0.39997558519241921"/>
      </top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/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/>
      <top/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 style="thin">
        <color theme="4" tint="0.39997558519241921"/>
      </bottom>
      <diagonal/>
    </border>
    <border>
      <left/>
      <right style="hair">
        <color theme="4" tint="0.39994506668294322"/>
      </right>
      <top/>
      <bottom style="thin">
        <color theme="4" tint="0.3999755851924192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4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0" xfId="0" applyAlignment="1">
      <alignment vertical="center"/>
    </xf>
    <xf numFmtId="0" fontId="2" fillId="0" borderId="0" xfId="0" applyFont="1"/>
    <xf numFmtId="0" fontId="7" fillId="0" borderId="0" xfId="0" applyFont="1"/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/>
    <xf numFmtId="164" fontId="1" fillId="0" borderId="10" xfId="1" applyNumberFormat="1" applyFont="1" applyBorder="1"/>
    <xf numFmtId="164" fontId="1" fillId="0" borderId="7" xfId="1" applyNumberFormat="1" applyFont="1" applyBorder="1"/>
    <xf numFmtId="164" fontId="1" fillId="0" borderId="4" xfId="1" applyNumberFormat="1" applyFont="1" applyBorder="1"/>
    <xf numFmtId="0" fontId="6" fillId="0" borderId="0" xfId="2" applyFont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164" fontId="0" fillId="0" borderId="11" xfId="1" applyNumberFormat="1" applyFont="1" applyBorder="1"/>
    <xf numFmtId="164" fontId="0" fillId="0" borderId="8" xfId="1" applyNumberFormat="1" applyFont="1" applyBorder="1"/>
    <xf numFmtId="164" fontId="0" fillId="0" borderId="5" xfId="1" applyNumberFormat="1" applyFont="1" applyBorder="1"/>
    <xf numFmtId="164" fontId="12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2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10"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</dxfs>
  <tableStyles count="0" defaultTableStyle="TableStyleMedium2" defaultPivotStyle="PivotStyleLight16"/>
  <colors>
    <mruColors>
      <color rgb="FF94CBEE"/>
      <color rgb="FF153C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showGridLines="0" tabSelected="1" zoomScaleNormal="100" workbookViewId="0">
      <selection activeCell="M53" sqref="M53"/>
    </sheetView>
  </sheetViews>
  <sheetFormatPr defaultRowHeight="15" x14ac:dyDescent="0.25"/>
  <cols>
    <col min="2" max="2" width="13" customWidth="1"/>
    <col min="3" max="3" width="17.85546875" customWidth="1"/>
    <col min="4" max="10" width="13" customWidth="1"/>
    <col min="11" max="11" width="17.85546875" customWidth="1"/>
    <col min="12" max="16" width="13" customWidth="1"/>
    <col min="17" max="17" width="16.140625" bestFit="1" customWidth="1"/>
    <col min="20" max="20" width="12" bestFit="1" customWidth="1"/>
  </cols>
  <sheetData>
    <row r="1" spans="1:26" x14ac:dyDescent="0.25">
      <c r="A1" s="1" t="s">
        <v>0</v>
      </c>
    </row>
    <row r="2" spans="1:26" ht="15" customHeight="1" x14ac:dyDescent="0.25">
      <c r="B2" s="31" t="s">
        <v>56</v>
      </c>
      <c r="C2" s="31"/>
      <c r="D2" s="31"/>
      <c r="E2" s="31"/>
      <c r="F2" s="31"/>
      <c r="G2" s="31"/>
      <c r="H2" s="31"/>
      <c r="I2" s="30"/>
      <c r="J2" s="31" t="s">
        <v>53</v>
      </c>
      <c r="K2" s="31"/>
      <c r="L2" s="31"/>
      <c r="M2" s="31"/>
      <c r="N2" s="31"/>
      <c r="O2" s="31"/>
      <c r="P2" s="31"/>
    </row>
    <row r="3" spans="1:26" x14ac:dyDescent="0.25">
      <c r="B3" s="31"/>
      <c r="C3" s="31"/>
      <c r="D3" s="31"/>
      <c r="E3" s="31"/>
      <c r="F3" s="31"/>
      <c r="G3" s="31"/>
      <c r="H3" s="31"/>
      <c r="I3" s="30"/>
      <c r="J3" s="31"/>
      <c r="K3" s="31"/>
      <c r="L3" s="31"/>
      <c r="M3" s="31"/>
      <c r="N3" s="31"/>
      <c r="O3" s="31"/>
      <c r="P3" s="31"/>
    </row>
    <row r="4" spans="1:26" ht="22.5" customHeight="1" x14ac:dyDescent="0.25">
      <c r="B4" s="32" t="s">
        <v>55</v>
      </c>
      <c r="C4" s="32"/>
      <c r="D4" s="32"/>
      <c r="E4" s="32"/>
      <c r="F4" s="32"/>
      <c r="G4" s="32"/>
      <c r="H4" s="32"/>
      <c r="I4" s="18"/>
      <c r="J4" s="32" t="s">
        <v>54</v>
      </c>
      <c r="K4" s="32"/>
      <c r="L4" s="32"/>
      <c r="M4" s="32"/>
      <c r="N4" s="32"/>
      <c r="O4" s="32"/>
      <c r="P4" s="3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2.5" customHeight="1" x14ac:dyDescent="0.25">
      <c r="B5" s="19" t="s">
        <v>10</v>
      </c>
      <c r="C5" s="20" t="s">
        <v>9</v>
      </c>
      <c r="D5" s="21" t="s">
        <v>43</v>
      </c>
      <c r="E5" s="21" t="s">
        <v>38</v>
      </c>
      <c r="F5" s="21" t="s">
        <v>44</v>
      </c>
      <c r="G5" s="25" t="s">
        <v>38</v>
      </c>
      <c r="H5" s="22" t="s">
        <v>8</v>
      </c>
      <c r="I5" s="9"/>
      <c r="J5" s="19" t="s">
        <v>10</v>
      </c>
      <c r="K5" s="20" t="s">
        <v>9</v>
      </c>
      <c r="L5" s="21" t="s">
        <v>43</v>
      </c>
      <c r="M5" s="21" t="s">
        <v>38</v>
      </c>
      <c r="N5" s="21" t="s">
        <v>44</v>
      </c>
      <c r="O5" s="21" t="s">
        <v>38</v>
      </c>
      <c r="P5" s="22" t="s">
        <v>8</v>
      </c>
      <c r="Q5" s="9"/>
    </row>
    <row r="6" spans="1:26" x14ac:dyDescent="0.25">
      <c r="B6" s="8">
        <v>1</v>
      </c>
      <c r="C6" s="7" t="s">
        <v>23</v>
      </c>
      <c r="D6" s="6">
        <v>446</v>
      </c>
      <c r="E6" s="26">
        <f t="shared" ref="E6:G17" si="0">D6/D$17</f>
        <v>0.33209233060312732</v>
      </c>
      <c r="F6" s="6">
        <v>608</v>
      </c>
      <c r="G6" s="26">
        <f t="shared" si="0"/>
        <v>0.32392115077250933</v>
      </c>
      <c r="H6" s="15">
        <f t="shared" ref="H6:H17" si="1">D6/F6-1</f>
        <v>-0.26644736842105265</v>
      </c>
      <c r="J6" s="8">
        <v>1</v>
      </c>
      <c r="K6" s="7" t="s">
        <v>31</v>
      </c>
      <c r="L6" s="6">
        <v>200</v>
      </c>
      <c r="M6" s="26">
        <f t="shared" ref="M6" si="2">L6/L$17</f>
        <v>0.21668472372697725</v>
      </c>
      <c r="N6" s="6">
        <v>173</v>
      </c>
      <c r="O6" s="26">
        <f t="shared" ref="O6" si="3">N6/N$17</f>
        <v>0.16213683223992503</v>
      </c>
      <c r="P6" s="15">
        <f t="shared" ref="P6:P17" si="4">L6/N6-1</f>
        <v>0.1560693641618498</v>
      </c>
    </row>
    <row r="7" spans="1:26" x14ac:dyDescent="0.25">
      <c r="B7" s="5">
        <v>2</v>
      </c>
      <c r="C7" s="4" t="s">
        <v>32</v>
      </c>
      <c r="D7" s="3">
        <v>122</v>
      </c>
      <c r="E7" s="27">
        <f t="shared" si="0"/>
        <v>9.0841399851079668E-2</v>
      </c>
      <c r="F7" s="3">
        <v>169</v>
      </c>
      <c r="G7" s="27">
        <f t="shared" si="0"/>
        <v>9.0037293553542883E-2</v>
      </c>
      <c r="H7" s="16">
        <f t="shared" si="1"/>
        <v>-0.27810650887573962</v>
      </c>
      <c r="J7" s="5">
        <v>2</v>
      </c>
      <c r="K7" s="4" t="s">
        <v>26</v>
      </c>
      <c r="L7" s="3">
        <v>189</v>
      </c>
      <c r="M7" s="27">
        <f t="shared" ref="M7" si="5">L7/L$17</f>
        <v>0.20476706392199351</v>
      </c>
      <c r="N7" s="3">
        <v>223</v>
      </c>
      <c r="O7" s="27">
        <f t="shared" ref="O7" si="6">N7/N$17</f>
        <v>0.20899718837863168</v>
      </c>
      <c r="P7" s="16">
        <f t="shared" si="4"/>
        <v>-0.15246636771300448</v>
      </c>
    </row>
    <row r="8" spans="1:26" x14ac:dyDescent="0.25">
      <c r="B8" s="5">
        <v>3</v>
      </c>
      <c r="C8" s="4" t="s">
        <v>33</v>
      </c>
      <c r="D8" s="3">
        <v>96</v>
      </c>
      <c r="E8" s="27">
        <f t="shared" si="0"/>
        <v>7.1481757259865969E-2</v>
      </c>
      <c r="F8" s="3">
        <v>262</v>
      </c>
      <c r="G8" s="27">
        <f t="shared" si="0"/>
        <v>0.13958444326052211</v>
      </c>
      <c r="H8" s="16">
        <f t="shared" si="1"/>
        <v>-0.63358778625954204</v>
      </c>
      <c r="J8" s="5">
        <v>3</v>
      </c>
      <c r="K8" s="4" t="s">
        <v>12</v>
      </c>
      <c r="L8" s="3">
        <v>131</v>
      </c>
      <c r="M8" s="27">
        <f t="shared" ref="M8" si="7">L8/L$17</f>
        <v>0.14192849404117011</v>
      </c>
      <c r="N8" s="3">
        <v>195</v>
      </c>
      <c r="O8" s="27">
        <f t="shared" ref="O8" si="8">N8/N$17</f>
        <v>0.18275538894095594</v>
      </c>
      <c r="P8" s="16">
        <f t="shared" si="4"/>
        <v>-0.32820512820512826</v>
      </c>
    </row>
    <row r="9" spans="1:26" x14ac:dyDescent="0.25">
      <c r="B9" s="5">
        <v>4</v>
      </c>
      <c r="C9" s="4" t="s">
        <v>12</v>
      </c>
      <c r="D9" s="3">
        <v>62</v>
      </c>
      <c r="E9" s="27">
        <f t="shared" si="0"/>
        <v>4.6165301563663441E-2</v>
      </c>
      <c r="F9" s="3">
        <v>49</v>
      </c>
      <c r="G9" s="27">
        <f t="shared" si="0"/>
        <v>2.6105487480021311E-2</v>
      </c>
      <c r="H9" s="16">
        <f t="shared" si="1"/>
        <v>0.26530612244897966</v>
      </c>
      <c r="J9" s="5">
        <v>4</v>
      </c>
      <c r="K9" s="4" t="s">
        <v>18</v>
      </c>
      <c r="L9" s="3">
        <v>88</v>
      </c>
      <c r="M9" s="27">
        <f t="shared" ref="M9" si="9">L9/L$17</f>
        <v>9.5341278439869989E-2</v>
      </c>
      <c r="N9" s="3">
        <v>100</v>
      </c>
      <c r="O9" s="27">
        <f t="shared" ref="O9" si="10">N9/N$17</f>
        <v>9.3720712277413312E-2</v>
      </c>
      <c r="P9" s="16">
        <f t="shared" si="4"/>
        <v>-0.12</v>
      </c>
    </row>
    <row r="10" spans="1:26" x14ac:dyDescent="0.25">
      <c r="B10" s="5">
        <v>5</v>
      </c>
      <c r="C10" s="4" t="s">
        <v>17</v>
      </c>
      <c r="D10" s="3">
        <v>57</v>
      </c>
      <c r="E10" s="27">
        <f t="shared" si="0"/>
        <v>4.244229337304542E-2</v>
      </c>
      <c r="F10" s="3">
        <v>60</v>
      </c>
      <c r="G10" s="27">
        <f t="shared" si="0"/>
        <v>3.1965903036760786E-2</v>
      </c>
      <c r="H10" s="16">
        <f t="shared" si="1"/>
        <v>-5.0000000000000044E-2</v>
      </c>
      <c r="J10" s="5">
        <v>5</v>
      </c>
      <c r="K10" s="4" t="s">
        <v>24</v>
      </c>
      <c r="L10" s="3">
        <v>71</v>
      </c>
      <c r="M10" s="27">
        <f t="shared" ref="M10" si="11">L10/L$17</f>
        <v>7.6923076923076927E-2</v>
      </c>
      <c r="N10" s="3">
        <v>78</v>
      </c>
      <c r="O10" s="27">
        <f t="shared" ref="O10" si="12">N10/N$17</f>
        <v>7.3102155576382374E-2</v>
      </c>
      <c r="P10" s="16">
        <f t="shared" si="4"/>
        <v>-8.9743589743589758E-2</v>
      </c>
    </row>
    <row r="11" spans="1:26" x14ac:dyDescent="0.25">
      <c r="B11" s="5">
        <v>6</v>
      </c>
      <c r="C11" s="4" t="s">
        <v>34</v>
      </c>
      <c r="D11" s="3">
        <v>56</v>
      </c>
      <c r="E11" s="27">
        <f t="shared" si="0"/>
        <v>4.169769173492182E-2</v>
      </c>
      <c r="F11" s="3">
        <v>98</v>
      </c>
      <c r="G11" s="27">
        <f t="shared" si="0"/>
        <v>5.2210974960042622E-2</v>
      </c>
      <c r="H11" s="16">
        <f t="shared" si="1"/>
        <v>-0.4285714285714286</v>
      </c>
      <c r="J11" s="5">
        <v>6</v>
      </c>
      <c r="K11" s="4" t="s">
        <v>11</v>
      </c>
      <c r="L11" s="3">
        <v>65</v>
      </c>
      <c r="M11" s="27">
        <f t="shared" ref="M11" si="13">L11/L$17</f>
        <v>7.0422535211267609E-2</v>
      </c>
      <c r="N11" s="3">
        <v>62</v>
      </c>
      <c r="O11" s="27">
        <f t="shared" ref="O11" si="14">N11/N$17</f>
        <v>5.8106841611996252E-2</v>
      </c>
      <c r="P11" s="16">
        <f t="shared" si="4"/>
        <v>4.8387096774193505E-2</v>
      </c>
    </row>
    <row r="12" spans="1:26" x14ac:dyDescent="0.25">
      <c r="B12" s="5">
        <v>7</v>
      </c>
      <c r="C12" s="4" t="s">
        <v>37</v>
      </c>
      <c r="D12" s="3">
        <v>50</v>
      </c>
      <c r="E12" s="27">
        <f t="shared" si="0"/>
        <v>3.7230081906180192E-2</v>
      </c>
      <c r="F12" s="3">
        <v>37</v>
      </c>
      <c r="G12" s="27">
        <f t="shared" si="0"/>
        <v>1.9712306872669155E-2</v>
      </c>
      <c r="H12" s="16">
        <f t="shared" si="1"/>
        <v>0.35135135135135132</v>
      </c>
      <c r="J12" s="5">
        <v>7</v>
      </c>
      <c r="K12" s="4" t="s">
        <v>28</v>
      </c>
      <c r="L12" s="3">
        <v>40</v>
      </c>
      <c r="M12" s="27">
        <f t="shared" ref="M12" si="15">L12/L$17</f>
        <v>4.3336944745395449E-2</v>
      </c>
      <c r="N12" s="3">
        <v>67</v>
      </c>
      <c r="O12" s="27">
        <f t="shared" ref="O12" si="16">N12/N$17</f>
        <v>6.2792877225866919E-2</v>
      </c>
      <c r="P12" s="16">
        <f t="shared" si="4"/>
        <v>-0.40298507462686572</v>
      </c>
    </row>
    <row r="13" spans="1:26" x14ac:dyDescent="0.25">
      <c r="B13" s="5"/>
      <c r="C13" s="4" t="s">
        <v>30</v>
      </c>
      <c r="D13" s="3">
        <v>50</v>
      </c>
      <c r="E13" s="27">
        <f t="shared" si="0"/>
        <v>3.7230081906180192E-2</v>
      </c>
      <c r="F13" s="3">
        <v>74</v>
      </c>
      <c r="G13" s="27">
        <f t="shared" si="0"/>
        <v>3.9424613745338309E-2</v>
      </c>
      <c r="H13" s="16">
        <f t="shared" si="1"/>
        <v>-0.32432432432432434</v>
      </c>
      <c r="J13" s="5">
        <v>8</v>
      </c>
      <c r="K13" s="4" t="s">
        <v>15</v>
      </c>
      <c r="L13" s="3">
        <v>23</v>
      </c>
      <c r="M13" s="27">
        <f t="shared" ref="M13" si="17">L13/L$17</f>
        <v>2.4918743228602384E-2</v>
      </c>
      <c r="N13" s="3">
        <v>23</v>
      </c>
      <c r="O13" s="27">
        <f t="shared" ref="O13" si="18">N13/N$17</f>
        <v>2.1555763823805061E-2</v>
      </c>
      <c r="P13" s="16">
        <f t="shared" ref="P13:P15" si="19">L13/N13-1</f>
        <v>0</v>
      </c>
    </row>
    <row r="14" spans="1:26" x14ac:dyDescent="0.25">
      <c r="B14" s="5">
        <v>9</v>
      </c>
      <c r="C14" s="4" t="s">
        <v>41</v>
      </c>
      <c r="D14" s="3">
        <v>40</v>
      </c>
      <c r="E14" s="27">
        <f t="shared" si="0"/>
        <v>2.9784065524944156E-2</v>
      </c>
      <c r="F14" s="3">
        <v>24</v>
      </c>
      <c r="G14" s="27">
        <f t="shared" si="0"/>
        <v>1.2786361214704315E-2</v>
      </c>
      <c r="H14" s="16">
        <f t="shared" si="1"/>
        <v>0.66666666666666674</v>
      </c>
      <c r="J14" s="5">
        <v>9</v>
      </c>
      <c r="K14" s="4" t="s">
        <v>29</v>
      </c>
      <c r="L14" s="3">
        <v>17</v>
      </c>
      <c r="M14" s="27">
        <f t="shared" ref="M14" si="20">L14/L$17</f>
        <v>1.8418201516793065E-2</v>
      </c>
      <c r="N14" s="3">
        <v>32</v>
      </c>
      <c r="O14" s="27">
        <f t="shared" ref="O14" si="21">N14/N$17</f>
        <v>2.9990627928772259E-2</v>
      </c>
      <c r="P14" s="16">
        <f t="shared" si="19"/>
        <v>-0.46875</v>
      </c>
    </row>
    <row r="15" spans="1:26" x14ac:dyDescent="0.25">
      <c r="B15" s="5">
        <v>10</v>
      </c>
      <c r="C15" s="4" t="s">
        <v>11</v>
      </c>
      <c r="D15" s="3">
        <v>36</v>
      </c>
      <c r="E15" s="27">
        <f t="shared" si="0"/>
        <v>2.6805658972449738E-2</v>
      </c>
      <c r="F15" s="3">
        <v>37</v>
      </c>
      <c r="G15" s="27">
        <f t="shared" si="0"/>
        <v>1.9712306872669155E-2</v>
      </c>
      <c r="H15" s="16">
        <f t="shared" si="1"/>
        <v>-2.7027027027026973E-2</v>
      </c>
      <c r="J15" s="5">
        <v>10</v>
      </c>
      <c r="K15" s="4" t="s">
        <v>42</v>
      </c>
      <c r="L15" s="3">
        <v>15</v>
      </c>
      <c r="M15" s="27">
        <f t="shared" ref="M15" si="22">L15/L$17</f>
        <v>1.6251354279523293E-2</v>
      </c>
      <c r="N15" s="3">
        <v>2</v>
      </c>
      <c r="O15" s="27">
        <f t="shared" ref="O15" si="23">N15/N$17</f>
        <v>1.8744142455482662E-3</v>
      </c>
      <c r="P15" s="16">
        <f t="shared" si="19"/>
        <v>6.5</v>
      </c>
    </row>
    <row r="16" spans="1:26" x14ac:dyDescent="0.25">
      <c r="B16" s="33" t="s">
        <v>2</v>
      </c>
      <c r="C16" s="34"/>
      <c r="D16" s="2">
        <f>D17-SUM(D6:D15)</f>
        <v>328</v>
      </c>
      <c r="E16" s="28">
        <f t="shared" si="0"/>
        <v>0.24422933730454208</v>
      </c>
      <c r="F16" s="2">
        <f>F17-SUM(F6:F15)</f>
        <v>459</v>
      </c>
      <c r="G16" s="28">
        <f t="shared" si="0"/>
        <v>0.24453915823122002</v>
      </c>
      <c r="H16" s="17">
        <f t="shared" si="1"/>
        <v>-0.28540305010893241</v>
      </c>
      <c r="J16" s="33" t="s">
        <v>2</v>
      </c>
      <c r="K16" s="34"/>
      <c r="L16" s="2">
        <f>L17-SUM(L6:L15)</f>
        <v>84</v>
      </c>
      <c r="M16" s="28">
        <f t="shared" ref="M16" si="24">L16/L$17</f>
        <v>9.1007583965330444E-2</v>
      </c>
      <c r="N16" s="2">
        <f>N17-SUM(N6:N15)</f>
        <v>112</v>
      </c>
      <c r="O16" s="28">
        <f t="shared" ref="O16" si="25">N16/N$17</f>
        <v>0.1049671977507029</v>
      </c>
      <c r="P16" s="17">
        <f t="shared" si="4"/>
        <v>-0.25</v>
      </c>
    </row>
    <row r="17" spans="2:16" ht="27" customHeight="1" x14ac:dyDescent="0.25">
      <c r="B17" s="35" t="s">
        <v>1</v>
      </c>
      <c r="C17" s="36"/>
      <c r="D17" s="24">
        <v>1343</v>
      </c>
      <c r="E17" s="29">
        <f t="shared" si="0"/>
        <v>1</v>
      </c>
      <c r="F17" s="24">
        <v>1877</v>
      </c>
      <c r="G17" s="29">
        <f t="shared" si="0"/>
        <v>1</v>
      </c>
      <c r="H17" s="23">
        <f t="shared" si="1"/>
        <v>-0.28449653702717104</v>
      </c>
      <c r="J17" s="35" t="s">
        <v>1</v>
      </c>
      <c r="K17" s="36"/>
      <c r="L17" s="24">
        <v>923</v>
      </c>
      <c r="M17" s="29">
        <f t="shared" ref="M17" si="26">L17/L$17</f>
        <v>1</v>
      </c>
      <c r="N17" s="24">
        <v>1067</v>
      </c>
      <c r="O17" s="29">
        <f t="shared" ref="O17" si="27">N17/N$17</f>
        <v>1</v>
      </c>
      <c r="P17" s="23">
        <f t="shared" si="4"/>
        <v>-0.13495782567947512</v>
      </c>
    </row>
    <row r="18" spans="2:16" x14ac:dyDescent="0.25">
      <c r="B18" s="1" t="s">
        <v>0</v>
      </c>
      <c r="J18" s="1" t="s">
        <v>0</v>
      </c>
    </row>
    <row r="19" spans="2:16" x14ac:dyDescent="0.25">
      <c r="B19" s="13" t="s">
        <v>35</v>
      </c>
      <c r="J19" s="13" t="s">
        <v>35</v>
      </c>
    </row>
    <row r="20" spans="2:16" x14ac:dyDescent="0.25">
      <c r="B20" s="13"/>
      <c r="J20" s="13"/>
    </row>
    <row r="22" spans="2:16" x14ac:dyDescent="0.25">
      <c r="B22" s="31" t="s">
        <v>52</v>
      </c>
      <c r="C22" s="31"/>
      <c r="D22" s="31"/>
      <c r="E22" s="31"/>
      <c r="F22" s="31"/>
      <c r="G22" s="10"/>
      <c r="H22" s="10"/>
      <c r="J22" s="31" t="s">
        <v>50</v>
      </c>
      <c r="K22" s="31"/>
      <c r="L22" s="31"/>
      <c r="M22" s="31"/>
      <c r="N22" s="31"/>
      <c r="O22" s="10"/>
      <c r="P22" s="10"/>
    </row>
    <row r="23" spans="2:16" ht="15" customHeight="1" x14ac:dyDescent="0.25">
      <c r="B23" s="31"/>
      <c r="C23" s="31"/>
      <c r="D23" s="31"/>
      <c r="E23" s="31"/>
      <c r="F23" s="31"/>
      <c r="G23" s="10"/>
      <c r="H23" s="10"/>
      <c r="J23" s="31"/>
      <c r="K23" s="31"/>
      <c r="L23" s="31"/>
      <c r="M23" s="31"/>
      <c r="N23" s="31"/>
      <c r="O23" s="10"/>
      <c r="P23" s="10"/>
    </row>
    <row r="24" spans="2:16" ht="15" customHeight="1" x14ac:dyDescent="0.25">
      <c r="B24" s="32" t="s">
        <v>51</v>
      </c>
      <c r="C24" s="32"/>
      <c r="D24" s="32"/>
      <c r="E24" s="32"/>
      <c r="F24" s="32"/>
      <c r="G24" s="11"/>
      <c r="H24" s="11"/>
      <c r="J24" s="32" t="s">
        <v>49</v>
      </c>
      <c r="K24" s="32"/>
      <c r="L24" s="32"/>
      <c r="M24" s="32"/>
      <c r="N24" s="32"/>
    </row>
    <row r="25" spans="2:16" ht="27" customHeight="1" x14ac:dyDescent="0.25">
      <c r="B25" s="19" t="s">
        <v>10</v>
      </c>
      <c r="C25" s="20" t="s">
        <v>9</v>
      </c>
      <c r="D25" s="21" t="s">
        <v>43</v>
      </c>
      <c r="E25" s="21" t="s">
        <v>44</v>
      </c>
      <c r="F25" s="22" t="s">
        <v>8</v>
      </c>
      <c r="G25" s="9"/>
      <c r="H25" s="9"/>
      <c r="J25" s="19" t="s">
        <v>10</v>
      </c>
      <c r="K25" s="20" t="s">
        <v>9</v>
      </c>
      <c r="L25" s="21" t="s">
        <v>43</v>
      </c>
      <c r="M25" s="21" t="s">
        <v>44</v>
      </c>
      <c r="N25" s="22" t="s">
        <v>8</v>
      </c>
      <c r="O25" s="9"/>
    </row>
    <row r="26" spans="2:16" x14ac:dyDescent="0.25">
      <c r="B26" s="8">
        <v>1</v>
      </c>
      <c r="C26" s="7" t="s">
        <v>27</v>
      </c>
      <c r="D26" s="6">
        <v>836</v>
      </c>
      <c r="E26" s="6">
        <v>676</v>
      </c>
      <c r="F26" s="15">
        <f t="shared" ref="F26:F37" si="28">D26/E26-1</f>
        <v>0.23668639053254448</v>
      </c>
      <c r="J26" s="8">
        <v>1</v>
      </c>
      <c r="K26" s="7" t="s">
        <v>26</v>
      </c>
      <c r="L26" s="6">
        <v>1448</v>
      </c>
      <c r="M26" s="6">
        <v>1396</v>
      </c>
      <c r="N26" s="15">
        <f t="shared" ref="N26:N37" si="29">L26/M26-1</f>
        <v>3.7249283667621702E-2</v>
      </c>
    </row>
    <row r="27" spans="2:16" x14ac:dyDescent="0.25">
      <c r="B27" s="5">
        <v>2</v>
      </c>
      <c r="C27" s="4" t="s">
        <v>25</v>
      </c>
      <c r="D27" s="3">
        <v>166</v>
      </c>
      <c r="E27" s="3">
        <v>137</v>
      </c>
      <c r="F27" s="16">
        <f t="shared" si="28"/>
        <v>0.2116788321167884</v>
      </c>
      <c r="J27" s="5">
        <v>2</v>
      </c>
      <c r="K27" s="4" t="s">
        <v>18</v>
      </c>
      <c r="L27" s="3">
        <v>532</v>
      </c>
      <c r="M27" s="3">
        <v>453</v>
      </c>
      <c r="N27" s="16">
        <f t="shared" si="29"/>
        <v>0.17439293598233996</v>
      </c>
    </row>
    <row r="28" spans="2:16" x14ac:dyDescent="0.25">
      <c r="B28" s="5">
        <v>3</v>
      </c>
      <c r="C28" s="4" t="s">
        <v>23</v>
      </c>
      <c r="D28" s="3">
        <v>146</v>
      </c>
      <c r="E28" s="3">
        <v>127</v>
      </c>
      <c r="F28" s="16">
        <f t="shared" si="28"/>
        <v>0.14960629921259838</v>
      </c>
      <c r="J28" s="5">
        <v>3</v>
      </c>
      <c r="K28" s="4" t="s">
        <v>11</v>
      </c>
      <c r="L28" s="3">
        <v>511</v>
      </c>
      <c r="M28" s="3">
        <v>421</v>
      </c>
      <c r="N28" s="16">
        <f t="shared" si="29"/>
        <v>0.21377672209026133</v>
      </c>
    </row>
    <row r="29" spans="2:16" x14ac:dyDescent="0.25">
      <c r="B29" s="5">
        <v>4</v>
      </c>
      <c r="C29" s="4" t="s">
        <v>22</v>
      </c>
      <c r="D29" s="3">
        <v>119</v>
      </c>
      <c r="E29" s="3">
        <v>82</v>
      </c>
      <c r="F29" s="16">
        <f t="shared" si="28"/>
        <v>0.45121951219512191</v>
      </c>
      <c r="J29" s="5">
        <v>4</v>
      </c>
      <c r="K29" s="4" t="s">
        <v>16</v>
      </c>
      <c r="L29" s="3">
        <v>437</v>
      </c>
      <c r="M29" s="3">
        <v>260</v>
      </c>
      <c r="N29" s="16">
        <f t="shared" si="29"/>
        <v>0.68076923076923079</v>
      </c>
    </row>
    <row r="30" spans="2:16" x14ac:dyDescent="0.25">
      <c r="B30" s="5">
        <v>5</v>
      </c>
      <c r="C30" s="4" t="s">
        <v>19</v>
      </c>
      <c r="D30" s="3">
        <v>108</v>
      </c>
      <c r="E30" s="3">
        <v>80</v>
      </c>
      <c r="F30" s="16">
        <f t="shared" si="28"/>
        <v>0.35000000000000009</v>
      </c>
      <c r="J30" s="5">
        <v>5</v>
      </c>
      <c r="K30" s="4" t="s">
        <v>15</v>
      </c>
      <c r="L30" s="3">
        <v>420</v>
      </c>
      <c r="M30" s="3">
        <v>410</v>
      </c>
      <c r="N30" s="16">
        <f t="shared" si="29"/>
        <v>2.4390243902439046E-2</v>
      </c>
    </row>
    <row r="31" spans="2:16" x14ac:dyDescent="0.25">
      <c r="B31" s="5">
        <v>6</v>
      </c>
      <c r="C31" s="4" t="s">
        <v>13</v>
      </c>
      <c r="D31" s="3">
        <v>83</v>
      </c>
      <c r="E31" s="3">
        <v>90</v>
      </c>
      <c r="F31" s="16">
        <f t="shared" si="28"/>
        <v>-7.7777777777777724E-2</v>
      </c>
      <c r="J31" s="5">
        <v>6</v>
      </c>
      <c r="K31" s="4" t="s">
        <v>12</v>
      </c>
      <c r="L31" s="3">
        <v>343</v>
      </c>
      <c r="M31" s="3">
        <v>345</v>
      </c>
      <c r="N31" s="16">
        <f t="shared" si="29"/>
        <v>-5.7971014492753659E-3</v>
      </c>
    </row>
    <row r="32" spans="2:16" x14ac:dyDescent="0.25">
      <c r="B32" s="5">
        <v>7</v>
      </c>
      <c r="C32" s="4" t="s">
        <v>17</v>
      </c>
      <c r="D32" s="3">
        <v>68</v>
      </c>
      <c r="E32" s="3">
        <v>57</v>
      </c>
      <c r="F32" s="16">
        <f t="shared" si="28"/>
        <v>0.19298245614035081</v>
      </c>
      <c r="J32" s="5">
        <v>7</v>
      </c>
      <c r="K32" s="4" t="s">
        <v>24</v>
      </c>
      <c r="L32" s="3">
        <v>320</v>
      </c>
      <c r="M32" s="3">
        <v>314</v>
      </c>
      <c r="N32" s="16">
        <f t="shared" si="29"/>
        <v>1.9108280254777066E-2</v>
      </c>
    </row>
    <row r="33" spans="2:14" x14ac:dyDescent="0.25">
      <c r="B33" s="5">
        <v>8</v>
      </c>
      <c r="C33" s="4" t="s">
        <v>20</v>
      </c>
      <c r="D33" s="3">
        <v>46</v>
      </c>
      <c r="E33" s="3">
        <v>44</v>
      </c>
      <c r="F33" s="16">
        <f t="shared" si="28"/>
        <v>4.5454545454545414E-2</v>
      </c>
      <c r="J33" s="5">
        <v>8</v>
      </c>
      <c r="K33" s="4" t="s">
        <v>14</v>
      </c>
      <c r="L33" s="3">
        <v>312</v>
      </c>
      <c r="M33" s="3">
        <v>231</v>
      </c>
      <c r="N33" s="16">
        <f t="shared" si="29"/>
        <v>0.35064935064935066</v>
      </c>
    </row>
    <row r="34" spans="2:14" x14ac:dyDescent="0.25">
      <c r="B34" s="5">
        <v>9</v>
      </c>
      <c r="C34" s="4" t="s">
        <v>12</v>
      </c>
      <c r="D34" s="3">
        <v>32</v>
      </c>
      <c r="E34" s="3">
        <v>19</v>
      </c>
      <c r="F34" s="16">
        <f t="shared" si="28"/>
        <v>0.68421052631578938</v>
      </c>
      <c r="J34" s="5">
        <v>9</v>
      </c>
      <c r="K34" s="4" t="s">
        <v>21</v>
      </c>
      <c r="L34" s="3">
        <v>240</v>
      </c>
      <c r="M34" s="3">
        <v>285</v>
      </c>
      <c r="N34" s="16">
        <f t="shared" si="29"/>
        <v>-0.15789473684210531</v>
      </c>
    </row>
    <row r="35" spans="2:14" x14ac:dyDescent="0.25">
      <c r="B35" s="5">
        <v>10</v>
      </c>
      <c r="C35" s="4" t="s">
        <v>15</v>
      </c>
      <c r="D35" s="3">
        <v>31</v>
      </c>
      <c r="E35" s="3">
        <v>24</v>
      </c>
      <c r="F35" s="16">
        <f t="shared" si="28"/>
        <v>0.29166666666666674</v>
      </c>
      <c r="J35" s="5">
        <v>10</v>
      </c>
      <c r="K35" s="4" t="s">
        <v>39</v>
      </c>
      <c r="L35" s="3">
        <v>239</v>
      </c>
      <c r="M35" s="3">
        <v>148</v>
      </c>
      <c r="N35" s="16">
        <f t="shared" si="29"/>
        <v>0.61486486486486491</v>
      </c>
    </row>
    <row r="36" spans="2:14" x14ac:dyDescent="0.25">
      <c r="B36" s="33" t="s">
        <v>2</v>
      </c>
      <c r="C36" s="34"/>
      <c r="D36" s="2">
        <f>D37-SUM(D26:D35)</f>
        <v>517</v>
      </c>
      <c r="E36" s="2">
        <f>E37-SUM(E26:E35)</f>
        <v>443</v>
      </c>
      <c r="F36" s="17">
        <f t="shared" si="28"/>
        <v>0.16704288939051914</v>
      </c>
      <c r="J36" s="33" t="s">
        <v>2</v>
      </c>
      <c r="K36" s="34"/>
      <c r="L36" s="2">
        <f>L37-SUM(L26:L35)</f>
        <v>3095</v>
      </c>
      <c r="M36" s="2">
        <f>M37-SUM(M26:M35)</f>
        <v>2910</v>
      </c>
      <c r="N36" s="17">
        <f>L36/M36-1</f>
        <v>6.3573883161512024E-2</v>
      </c>
    </row>
    <row r="37" spans="2:14" ht="27" customHeight="1" x14ac:dyDescent="0.25">
      <c r="B37" s="35" t="s">
        <v>1</v>
      </c>
      <c r="C37" s="36"/>
      <c r="D37" s="24">
        <v>2152</v>
      </c>
      <c r="E37" s="24">
        <v>1779</v>
      </c>
      <c r="F37" s="23">
        <f t="shared" si="28"/>
        <v>0.20966835300730757</v>
      </c>
      <c r="J37" s="35" t="s">
        <v>1</v>
      </c>
      <c r="K37" s="36"/>
      <c r="L37" s="24">
        <v>7897</v>
      </c>
      <c r="M37" s="24">
        <v>7173</v>
      </c>
      <c r="N37" s="23">
        <f t="shared" si="29"/>
        <v>0.10093405827408342</v>
      </c>
    </row>
    <row r="38" spans="2:14" x14ac:dyDescent="0.25">
      <c r="B38" s="1" t="s">
        <v>0</v>
      </c>
      <c r="J38" s="1" t="s">
        <v>0</v>
      </c>
    </row>
    <row r="39" spans="2:14" x14ac:dyDescent="0.25">
      <c r="B39" s="13" t="s">
        <v>35</v>
      </c>
      <c r="J39" s="13" t="s">
        <v>35</v>
      </c>
    </row>
    <row r="42" spans="2:14" x14ac:dyDescent="0.25">
      <c r="B42" s="31" t="s">
        <v>45</v>
      </c>
      <c r="C42" s="31"/>
      <c r="D42" s="31"/>
      <c r="E42" s="31"/>
      <c r="F42" s="31"/>
      <c r="J42" s="31" t="s">
        <v>48</v>
      </c>
      <c r="K42" s="31"/>
      <c r="L42" s="31"/>
      <c r="M42" s="31"/>
      <c r="N42" s="31"/>
    </row>
    <row r="43" spans="2:14" x14ac:dyDescent="0.25">
      <c r="B43" s="31"/>
      <c r="C43" s="31"/>
      <c r="D43" s="31"/>
      <c r="E43" s="31"/>
      <c r="F43" s="31"/>
      <c r="J43" s="31"/>
      <c r="K43" s="31"/>
      <c r="L43" s="31"/>
      <c r="M43" s="31"/>
      <c r="N43" s="31"/>
    </row>
    <row r="44" spans="2:14" x14ac:dyDescent="0.25">
      <c r="B44" s="32" t="s">
        <v>46</v>
      </c>
      <c r="C44" s="32"/>
      <c r="D44" s="32"/>
      <c r="E44" s="32"/>
      <c r="F44" s="32"/>
      <c r="G44" s="14"/>
      <c r="H44" s="14"/>
      <c r="J44" s="32" t="s">
        <v>47</v>
      </c>
      <c r="K44" s="32"/>
      <c r="L44" s="32"/>
      <c r="M44" s="32"/>
      <c r="N44" s="32"/>
    </row>
    <row r="45" spans="2:14" ht="27" customHeight="1" x14ac:dyDescent="0.25">
      <c r="B45" s="19" t="s">
        <v>10</v>
      </c>
      <c r="C45" s="20" t="s">
        <v>9</v>
      </c>
      <c r="D45" s="21" t="s">
        <v>43</v>
      </c>
      <c r="E45" s="21" t="s">
        <v>44</v>
      </c>
      <c r="F45" s="22" t="s">
        <v>8</v>
      </c>
      <c r="J45" s="19" t="s">
        <v>10</v>
      </c>
      <c r="K45" s="20" t="s">
        <v>9</v>
      </c>
      <c r="L45" s="21" t="s">
        <v>43</v>
      </c>
      <c r="M45" s="21" t="s">
        <v>44</v>
      </c>
      <c r="N45" s="22" t="s">
        <v>8</v>
      </c>
    </row>
    <row r="46" spans="2:14" x14ac:dyDescent="0.25">
      <c r="B46" s="8">
        <v>1</v>
      </c>
      <c r="C46" s="7" t="s">
        <v>4</v>
      </c>
      <c r="D46" s="6">
        <v>868</v>
      </c>
      <c r="E46" s="6">
        <v>708</v>
      </c>
      <c r="F46" s="16">
        <f t="shared" ref="F46:F51" si="30">IFERROR(D46/E46-1,"")</f>
        <v>0.22598870056497167</v>
      </c>
      <c r="J46" s="8">
        <v>1</v>
      </c>
      <c r="K46" s="7" t="s">
        <v>6</v>
      </c>
      <c r="L46" s="6">
        <v>1677</v>
      </c>
      <c r="M46" s="6">
        <v>1437</v>
      </c>
      <c r="N46" s="16">
        <f t="shared" ref="N46:N51" si="31">IFERROR(L46/M46-1,"")</f>
        <v>0.16701461377870563</v>
      </c>
    </row>
    <row r="47" spans="2:14" x14ac:dyDescent="0.25">
      <c r="B47" s="5">
        <f>B46+1</f>
        <v>2</v>
      </c>
      <c r="C47" s="4" t="s">
        <v>3</v>
      </c>
      <c r="D47" s="3">
        <v>468</v>
      </c>
      <c r="E47" s="3">
        <v>415</v>
      </c>
      <c r="F47" s="16">
        <f t="shared" si="30"/>
        <v>0.12771084337349392</v>
      </c>
      <c r="J47" s="5">
        <f>J46+1</f>
        <v>2</v>
      </c>
      <c r="K47" s="4" t="s">
        <v>7</v>
      </c>
      <c r="L47" s="3">
        <v>1649</v>
      </c>
      <c r="M47" s="3">
        <v>1525</v>
      </c>
      <c r="N47" s="16">
        <f t="shared" si="31"/>
        <v>8.1311475409836076E-2</v>
      </c>
    </row>
    <row r="48" spans="2:14" x14ac:dyDescent="0.25">
      <c r="B48" s="5">
        <f>B47+1</f>
        <v>3</v>
      </c>
      <c r="C48" s="4" t="s">
        <v>5</v>
      </c>
      <c r="D48" s="3">
        <v>135</v>
      </c>
      <c r="E48" s="3">
        <v>108</v>
      </c>
      <c r="F48" s="16">
        <f t="shared" si="30"/>
        <v>0.25</v>
      </c>
      <c r="J48" s="5">
        <f>J47+1</f>
        <v>3</v>
      </c>
      <c r="K48" s="4" t="s">
        <v>5</v>
      </c>
      <c r="L48" s="3">
        <v>1550</v>
      </c>
      <c r="M48" s="3">
        <v>1507</v>
      </c>
      <c r="N48" s="16">
        <f t="shared" si="31"/>
        <v>2.8533510285335018E-2</v>
      </c>
    </row>
    <row r="49" spans="2:14" x14ac:dyDescent="0.25">
      <c r="B49" s="5">
        <f>B48+1</f>
        <v>4</v>
      </c>
      <c r="C49" s="4" t="s">
        <v>36</v>
      </c>
      <c r="D49" s="3">
        <v>133</v>
      </c>
      <c r="E49" s="3">
        <v>83</v>
      </c>
      <c r="F49" s="16">
        <f t="shared" si="30"/>
        <v>0.60240963855421681</v>
      </c>
      <c r="J49" s="5">
        <f>J48+1</f>
        <v>4</v>
      </c>
      <c r="K49" s="4" t="s">
        <v>4</v>
      </c>
      <c r="L49" s="3">
        <v>1238</v>
      </c>
      <c r="M49" s="3">
        <v>1231</v>
      </c>
      <c r="N49" s="16">
        <f t="shared" si="31"/>
        <v>5.6864337936637366E-3</v>
      </c>
    </row>
    <row r="50" spans="2:14" x14ac:dyDescent="0.25">
      <c r="B50" s="5">
        <v>5</v>
      </c>
      <c r="C50" s="4" t="s">
        <v>57</v>
      </c>
      <c r="D50" s="3">
        <v>98</v>
      </c>
      <c r="E50" s="3">
        <v>58</v>
      </c>
      <c r="F50" s="16">
        <f t="shared" si="30"/>
        <v>0.68965517241379315</v>
      </c>
      <c r="J50" s="5">
        <f>J49+1</f>
        <v>5</v>
      </c>
      <c r="K50" s="4" t="s">
        <v>40</v>
      </c>
      <c r="L50" s="3">
        <v>673</v>
      </c>
      <c r="M50" s="3">
        <v>408</v>
      </c>
      <c r="N50" s="16">
        <f t="shared" si="31"/>
        <v>0.64950980392156854</v>
      </c>
    </row>
    <row r="51" spans="2:14" ht="15.75" customHeight="1" x14ac:dyDescent="0.25">
      <c r="B51" s="33" t="s">
        <v>2</v>
      </c>
      <c r="C51" s="34"/>
      <c r="D51" s="2">
        <f>D52-SUM(D46:D50)</f>
        <v>450</v>
      </c>
      <c r="E51" s="2">
        <f>E52-SUM(E46:E50)</f>
        <v>407</v>
      </c>
      <c r="F51" s="17">
        <f t="shared" si="30"/>
        <v>0.10565110565110558</v>
      </c>
      <c r="J51" s="33" t="s">
        <v>2</v>
      </c>
      <c r="K51" s="34"/>
      <c r="L51" s="2">
        <f>L52-SUM(L46:L50)</f>
        <v>1110</v>
      </c>
      <c r="M51" s="2">
        <f>M52-SUM(M46:M50)</f>
        <v>1065</v>
      </c>
      <c r="N51" s="17">
        <f t="shared" si="31"/>
        <v>4.2253521126760507E-2</v>
      </c>
    </row>
    <row r="52" spans="2:14" ht="27" customHeight="1" x14ac:dyDescent="0.25">
      <c r="B52" s="35" t="s">
        <v>1</v>
      </c>
      <c r="C52" s="36"/>
      <c r="D52" s="24">
        <f t="shared" ref="D52:E52" si="32">D37</f>
        <v>2152</v>
      </c>
      <c r="E52" s="24">
        <f t="shared" si="32"/>
        <v>1779</v>
      </c>
      <c r="F52" s="23">
        <f>D52/E52-1</f>
        <v>0.20966835300730757</v>
      </c>
      <c r="J52" s="35" t="s">
        <v>1</v>
      </c>
      <c r="K52" s="36"/>
      <c r="L52" s="24">
        <f>L37</f>
        <v>7897</v>
      </c>
      <c r="M52" s="24">
        <f>M37</f>
        <v>7173</v>
      </c>
      <c r="N52" s="23">
        <f>L52/M52-1</f>
        <v>0.10093405827408342</v>
      </c>
    </row>
    <row r="53" spans="2:14" x14ac:dyDescent="0.25">
      <c r="B53" s="1" t="s">
        <v>0</v>
      </c>
      <c r="J53" s="1" t="s">
        <v>0</v>
      </c>
    </row>
    <row r="54" spans="2:14" x14ac:dyDescent="0.25">
      <c r="B54" s="13" t="s">
        <v>35</v>
      </c>
      <c r="J54" s="13" t="s">
        <v>35</v>
      </c>
    </row>
  </sheetData>
  <mergeCells count="24">
    <mergeCell ref="B24:F24"/>
    <mergeCell ref="B44:F44"/>
    <mergeCell ref="J52:K52"/>
    <mergeCell ref="B42:F43"/>
    <mergeCell ref="B51:C51"/>
    <mergeCell ref="B52:C52"/>
    <mergeCell ref="J51:K51"/>
    <mergeCell ref="J36:K36"/>
    <mergeCell ref="J37:K37"/>
    <mergeCell ref="B36:C36"/>
    <mergeCell ref="B37:C37"/>
    <mergeCell ref="J42:N43"/>
    <mergeCell ref="J44:N44"/>
    <mergeCell ref="J24:N24"/>
    <mergeCell ref="B2:H3"/>
    <mergeCell ref="J2:P3"/>
    <mergeCell ref="J4:P4"/>
    <mergeCell ref="B4:H4"/>
    <mergeCell ref="B22:F23"/>
    <mergeCell ref="J22:N23"/>
    <mergeCell ref="B16:C16"/>
    <mergeCell ref="B17:C17"/>
    <mergeCell ref="J16:K16"/>
    <mergeCell ref="J17:K17"/>
  </mergeCells>
  <conditionalFormatting sqref="F46:F51 N46:N51">
    <cfRule type="cellIs" dxfId="9" priority="5" operator="greaterThan">
      <formula>0</formula>
    </cfRule>
    <cfRule type="cellIs" dxfId="8" priority="6" operator="greaterThan">
      <formula>0</formula>
    </cfRule>
  </conditionalFormatting>
  <conditionalFormatting sqref="H6:H16">
    <cfRule type="cellIs" dxfId="7" priority="21" operator="greaterThan">
      <formula>0</formula>
    </cfRule>
    <cfRule type="cellIs" dxfId="6" priority="22" operator="greaterThan">
      <formula>0</formula>
    </cfRule>
  </conditionalFormatting>
  <conditionalFormatting sqref="H6:H17">
    <cfRule type="cellIs" dxfId="5" priority="19" operator="lessThan">
      <formula>0</formula>
    </cfRule>
    <cfRule type="cellIs" dxfId="4" priority="20" operator="greaterThanOrEqual">
      <formula>0</formula>
    </cfRule>
  </conditionalFormatting>
  <conditionalFormatting sqref="P6:P16 F26:F36 N26:N36">
    <cfRule type="cellIs" dxfId="3" priority="9" operator="greaterThan">
      <formula>0</formula>
    </cfRule>
    <cfRule type="cellIs" dxfId="2" priority="10" operator="greaterThan">
      <formula>0</formula>
    </cfRule>
  </conditionalFormatting>
  <conditionalFormatting sqref="P6:P17 F26:F37 N26:N37 F46:F52 N46:N52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Marek_Wolfigiel</dc:creator>
  <cp:lastModifiedBy>Paweł Orzechowski</cp:lastModifiedBy>
  <dcterms:created xsi:type="dcterms:W3CDTF">2021-04-29T13:19:33Z</dcterms:created>
  <dcterms:modified xsi:type="dcterms:W3CDTF">2024-01-08T13:02:11Z</dcterms:modified>
</cp:coreProperties>
</file>