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030" windowWidth="28830" windowHeight="6075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<sst xmlns="http://schemas.openxmlformats.org/spreadsheetml/2006/main" count="103" uniqueCount="49">
  <si>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</si>
  <si>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</si>
  <si>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</si>
  <si>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</si>
  <si>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</si>
  <si>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</si>
  <si>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</si>
  <si>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</si>
  <si>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</si>
  <si>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</si>
  <si>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</si>
  <si>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</si>
  <si>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</si>
  <si>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</si>
  <si>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</si>
  <si>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</si>
  <si>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</si>
  <si>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</si>
  <si>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</si>
  <si>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</si>
  <si>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</si>
  <si>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</si>
  <si>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</si>
  <si>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</si>
  <si>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</si>
  <si>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</si>
  <si>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</si>
  <si>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</si>
  <si>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</si>
  <si>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</si>
  <si>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</si>
  <si>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</si>
  <si>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</si>
  <si>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</si>
  <si>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</si>
  <si>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</si>
  <si>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</si>
  <si>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</si>
  <si>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</si>
  <si>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</si>
  <si>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VDL BOVA</t>
  </si>
  <si>
    <t>TEMSA</t>
  </si>
  <si>
    <t>Pierwsze rejestracje NOWYCH autobusów w Polsce 
styczeń - czerwiec, 2020 rok</t>
  </si>
  <si>
    <t>1-6.2020</t>
  </si>
  <si>
    <t>1-6.2019</t>
  </si>
  <si>
    <t>Pierwsze rejestracje NOWYCH autobusów w Polsce
styczeń - czerwiec, 2020 rok
według segmentów</t>
  </si>
  <si>
    <t>Pierwsze rejestracje UŻYWANYCH autobusów w Polsce, 
styczeń - czerwiec, 2020 rok</t>
  </si>
  <si>
    <t>Pierwsze rejestracje UŻYWANYCH autobusów w Polsce
styczeń - czerwiec, 2020 rok
według segmentów</t>
  </si>
  <si>
    <t>Pierwsze rejestracje używanych autobusów, 
według roku produkcji; styczeń - czerwiec,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</si>
</sst>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E25" sqref="E25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314</v>
      </c>
      <c r="D6" s="59">
        <f aca="true" t="shared" si="0" ref="D6:D14">C6/$C$15</f>
        <v>0.45050215208034433</v>
      </c>
      <c r="E6" s="10">
        <v>713</v>
      </c>
      <c r="F6" s="59">
        <f aca="true" t="shared" si="1" ref="F6:F14">E6/$E$15</f>
        <v>0.4614886731391586</v>
      </c>
      <c r="G6" s="16">
        <f>C6/E6-1</f>
        <v>-0.5596072931276297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147</v>
      </c>
      <c r="D7" s="59">
        <f t="shared" si="0"/>
        <v>0.2109038737446198</v>
      </c>
      <c r="E7" s="10">
        <v>206</v>
      </c>
      <c r="F7" s="59">
        <f t="shared" si="1"/>
        <v>0.13333333333333333</v>
      </c>
      <c r="G7" s="16">
        <f>C7/E7-1</f>
        <v>-0.28640776699029125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55</v>
      </c>
      <c r="D8" s="59">
        <f t="shared" si="0"/>
        <v>0.07890961262553801</v>
      </c>
      <c r="E8" s="11">
        <v>208</v>
      </c>
      <c r="F8" s="59">
        <f t="shared" si="1"/>
        <v>0.13462783171521037</v>
      </c>
      <c r="G8" s="16">
        <f aca="true" t="shared" si="2" ref="G8:G13">IF(E8=0,"",C8/E8-1)</f>
        <v>-0.7355769230769231</v>
      </c>
      <c r="H8" s="65"/>
      <c r="I8" s="57"/>
      <c r="J8" s="64"/>
    </row>
    <row r="9" spans="1:10" ht="15">
      <c r="A9" s="3">
        <v>4</v>
      </c>
      <c r="B9" s="40" t="s">
        <v>38</v>
      </c>
      <c r="C9" s="8">
        <v>50</v>
      </c>
      <c r="D9" s="59">
        <f t="shared" si="0"/>
        <v>0.07173601147776183</v>
      </c>
      <c r="E9" s="10">
        <v>43</v>
      </c>
      <c r="F9" s="59">
        <f t="shared" si="1"/>
        <v>0.027831715210355986</v>
      </c>
      <c r="G9" s="16">
        <f t="shared" si="2"/>
        <v>0.16279069767441867</v>
      </c>
      <c r="H9" s="65"/>
      <c r="I9" s="57"/>
      <c r="J9" s="64"/>
    </row>
    <row r="10" spans="1:10" ht="15">
      <c r="A10" s="3">
        <v>5</v>
      </c>
      <c r="B10" s="38" t="s">
        <v>39</v>
      </c>
      <c r="C10" s="8">
        <v>33</v>
      </c>
      <c r="D10" s="59">
        <f t="shared" si="0"/>
        <v>0.047345767575322814</v>
      </c>
      <c r="E10" s="10">
        <v>10</v>
      </c>
      <c r="F10" s="59">
        <f t="shared" si="1"/>
        <v>0.006472491909385114</v>
      </c>
      <c r="G10" s="16">
        <f t="shared" si="2"/>
        <v>2.3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26</v>
      </c>
      <c r="D11" s="59">
        <f t="shared" si="0"/>
        <v>0.03730272596843615</v>
      </c>
      <c r="E11" s="10">
        <v>137</v>
      </c>
      <c r="F11" s="59">
        <f t="shared" si="1"/>
        <v>0.08867313915857605</v>
      </c>
      <c r="G11" s="16">
        <f t="shared" si="2"/>
        <v>-0.8102189781021898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72</v>
      </c>
      <c r="D14" s="59">
        <f t="shared" si="0"/>
        <v>0.10329985652797705</v>
      </c>
      <c r="E14" s="8">
        <f>E15-SUM(E6:E13)</f>
        <v>228</v>
      </c>
      <c r="F14" s="59">
        <f t="shared" si="1"/>
        <v>0.14757281553398058</v>
      </c>
      <c r="G14" s="16">
        <f>C14/E14-1</f>
        <v>-0.6842105263157895</v>
      </c>
      <c r="H14" s="65"/>
      <c r="I14" s="57"/>
      <c r="J14" s="64"/>
    </row>
    <row r="15" spans="1:10" ht="15">
      <c r="A15" s="12"/>
      <c r="B15" s="19" t="s">
        <v>33</v>
      </c>
      <c r="C15" s="20">
        <v>697</v>
      </c>
      <c r="D15" s="22">
        <v>1</v>
      </c>
      <c r="E15" s="21">
        <v>1545</v>
      </c>
      <c r="F15" s="23">
        <v>1</v>
      </c>
      <c r="G15" s="54">
        <f>C15/E15-1</f>
        <v>-0.5488673139158575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45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5</v>
      </c>
      <c r="E6" s="59">
        <f>IF(D6=0,"",D6/$D$8)</f>
        <v>0.016778523489932886</v>
      </c>
      <c r="F6" s="10">
        <v>7</v>
      </c>
      <c r="G6" s="4">
        <f>IF(F6=0,"",F6/$F$8)</f>
        <v>0.010687022900763359</v>
      </c>
      <c r="H6" s="16">
        <f>IF(F6=0,"",D6/F6-1)</f>
        <v>-0.2857142857142857</v>
      </c>
    </row>
    <row r="7" spans="1:9" ht="15">
      <c r="A7" s="35"/>
      <c r="B7" s="6" t="s">
        <v>13</v>
      </c>
      <c r="C7" s="76"/>
      <c r="D7" s="7">
        <v>293</v>
      </c>
      <c r="E7" s="59">
        <f>+D7/$D$8</f>
        <v>0.9832214765100671</v>
      </c>
      <c r="F7" s="10">
        <v>648</v>
      </c>
      <c r="G7" s="59">
        <f>+F7/$F$8</f>
        <v>0.9893129770992366</v>
      </c>
      <c r="H7" s="16">
        <f>D7/F7-1</f>
        <v>-0.5478395061728395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298</v>
      </c>
      <c r="E8" s="61">
        <f>SUM(E6:E7)</f>
        <v>1</v>
      </c>
      <c r="F8" s="88">
        <f>SUM(F6:F7)</f>
        <v>655</v>
      </c>
      <c r="G8" s="61">
        <f>SUM(G6:G7)</f>
        <v>1</v>
      </c>
      <c r="H8" s="84">
        <f>D8/F8-1</f>
        <v>-0.5450381679389313</v>
      </c>
      <c r="I8" s="58"/>
    </row>
    <row r="9" spans="1:9" ht="15">
      <c r="A9" s="77"/>
      <c r="B9" s="80"/>
      <c r="C9" s="81"/>
      <c r="D9" s="83"/>
      <c r="E9" s="60">
        <f>+D8/D17</f>
        <v>0.42754662840746055</v>
      </c>
      <c r="F9" s="89"/>
      <c r="G9" s="60">
        <f>+F8/F17</f>
        <v>0.42394822006472493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330</v>
      </c>
      <c r="E10" s="59">
        <f>D10/$D$15</f>
        <v>0.8270676691729323</v>
      </c>
      <c r="F10" s="10">
        <v>597</v>
      </c>
      <c r="G10" s="59">
        <f>F10/$F$15</f>
        <v>0.6707865168539325</v>
      </c>
      <c r="H10" s="16">
        <f>D10/F10-1</f>
        <v>-0.44723618090452266</v>
      </c>
      <c r="I10" s="58"/>
    </row>
    <row r="11" spans="1:9" ht="15">
      <c r="A11" s="35"/>
      <c r="B11" s="6"/>
      <c r="C11" s="24" t="s">
        <v>18</v>
      </c>
      <c r="D11" s="8">
        <v>15</v>
      </c>
      <c r="E11" s="59">
        <f>D11/$D$15</f>
        <v>0.03759398496240601</v>
      </c>
      <c r="F11" s="11">
        <v>26</v>
      </c>
      <c r="G11" s="59">
        <f>F11/$F$15</f>
        <v>0.029213483146067417</v>
      </c>
      <c r="H11" s="16">
        <f>IF(F11=0,"",D11/F11-1)</f>
        <v>-0.42307692307692313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54</v>
      </c>
      <c r="E13" s="59">
        <f>D13/$D$15</f>
        <v>0.13533834586466165</v>
      </c>
      <c r="F13" s="10">
        <v>266</v>
      </c>
      <c r="G13" s="59">
        <f>F13/$F$15</f>
        <v>0.298876404494382</v>
      </c>
      <c r="H13" s="16">
        <f>D13/F13-1</f>
        <v>-0.7969924812030076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1</v>
      </c>
      <c r="G14" s="59">
        <f>IF(F14=0,"",F14/$F$15)</f>
        <v>0.0011235955056179776</v>
      </c>
      <c r="H14" s="16">
        <f>IF(F14=0,"",D14/F14-1)</f>
        <v>-1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399</v>
      </c>
      <c r="E15" s="61">
        <f>SUM(E10:E14)</f>
        <v>0.9999999999999999</v>
      </c>
      <c r="F15" s="82">
        <f>SUM(F10:F14)</f>
        <v>890</v>
      </c>
      <c r="G15" s="61">
        <f>SUM(G10:G14)</f>
        <v>1</v>
      </c>
      <c r="H15" s="84">
        <f>D15/F15-1</f>
        <v>-0.5516853932584269</v>
      </c>
      <c r="I15" s="58"/>
    </row>
    <row r="16" spans="1:9" ht="15">
      <c r="A16" s="77"/>
      <c r="B16" s="80"/>
      <c r="C16" s="81"/>
      <c r="D16" s="83"/>
      <c r="E16" s="60">
        <f>+D15/D17</f>
        <v>0.5724533715925395</v>
      </c>
      <c r="F16" s="83"/>
      <c r="G16" s="60">
        <f>F15/F17</f>
        <v>0.5760517799352751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697</v>
      </c>
      <c r="E17" s="22">
        <v>1</v>
      </c>
      <c r="F17" s="21">
        <f>+F8+F15</f>
        <v>1545</v>
      </c>
      <c r="G17" s="22">
        <v>1</v>
      </c>
      <c r="H17" s="54">
        <f>D17/F17-1</f>
        <v>-0.5488673139158575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D19" sqref="D1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213</v>
      </c>
      <c r="D6" s="59">
        <f aca="true" t="shared" si="0" ref="D6:D13">C6/$C$14</f>
        <v>0.21668362156663276</v>
      </c>
      <c r="E6" s="10">
        <v>400</v>
      </c>
      <c r="F6" s="59">
        <f aca="true" t="shared" si="1" ref="F6:F13">E6/$E$14</f>
        <v>0.26058631921824105</v>
      </c>
      <c r="G6" s="15">
        <f aca="true" t="shared" si="2" ref="G6:G11">C6/E6-1</f>
        <v>-0.4675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174</v>
      </c>
      <c r="D7" s="59">
        <f t="shared" si="0"/>
        <v>0.1770091556459817</v>
      </c>
      <c r="E7" s="10">
        <v>203</v>
      </c>
      <c r="F7" s="62">
        <f t="shared" si="1"/>
        <v>0.13224755700325733</v>
      </c>
      <c r="G7" s="16">
        <f t="shared" si="2"/>
        <v>-0.1428571428571429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117</v>
      </c>
      <c r="D8" s="59">
        <f t="shared" si="0"/>
        <v>0.1190233977619532</v>
      </c>
      <c r="E8" s="11">
        <v>177</v>
      </c>
      <c r="F8" s="62">
        <f t="shared" si="1"/>
        <v>0.11530944625407166</v>
      </c>
      <c r="G8" s="16">
        <f t="shared" si="2"/>
        <v>-0.3389830508474576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83</v>
      </c>
      <c r="D9" s="59">
        <f t="shared" si="0"/>
        <v>0.0844354018311292</v>
      </c>
      <c r="E9" s="10">
        <v>157</v>
      </c>
      <c r="F9" s="62">
        <f t="shared" si="1"/>
        <v>0.1022801302931596</v>
      </c>
      <c r="G9" s="16">
        <f t="shared" si="2"/>
        <v>-0.4713375796178344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51</v>
      </c>
      <c r="D10" s="59">
        <f>C10/$C$14</f>
        <v>0.05188199389623601</v>
      </c>
      <c r="E10" s="10">
        <v>95</v>
      </c>
      <c r="F10" s="62">
        <f>E10/$E$14</f>
        <v>0.06188925081433225</v>
      </c>
      <c r="G10" s="16">
        <f>C10/E10-1</f>
        <v>-0.4631578947368421</v>
      </c>
      <c r="I10" s="65"/>
      <c r="J10" s="65"/>
      <c r="K10" s="64"/>
    </row>
    <row r="11" spans="1:11" ht="15">
      <c r="A11" s="66">
        <v>6</v>
      </c>
      <c r="B11" s="40" t="s">
        <v>41</v>
      </c>
      <c r="C11" s="8">
        <v>41</v>
      </c>
      <c r="D11" s="59">
        <f t="shared" si="0"/>
        <v>0.04170905391658189</v>
      </c>
      <c r="E11" s="10">
        <v>50</v>
      </c>
      <c r="F11" s="62">
        <f t="shared" si="1"/>
        <v>0.03257328990228013</v>
      </c>
      <c r="G11" s="16">
        <f t="shared" si="2"/>
        <v>-0.18000000000000005</v>
      </c>
      <c r="I11" s="65"/>
      <c r="J11" s="65"/>
      <c r="K11" s="64"/>
    </row>
    <row r="12" spans="1:11" ht="15" hidden="1">
      <c r="A12" s="29"/>
      <c r="B12" s="40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2</v>
      </c>
      <c r="C13" s="8">
        <f>C14-SUM(C6:C12)</f>
        <v>304</v>
      </c>
      <c r="D13" s="59">
        <f t="shared" si="0"/>
        <v>0.30925737538148523</v>
      </c>
      <c r="E13" s="8">
        <v>38</v>
      </c>
      <c r="F13" s="62">
        <f t="shared" si="1"/>
        <v>0.024755700325732898</v>
      </c>
      <c r="G13" s="17">
        <f>C13/E13-1</f>
        <v>7</v>
      </c>
      <c r="I13" s="65"/>
      <c r="J13" s="65"/>
      <c r="K13" s="64"/>
    </row>
    <row r="14" spans="1:11" ht="15">
      <c r="A14" s="12"/>
      <c r="B14" s="19" t="s">
        <v>5</v>
      </c>
      <c r="C14" s="20">
        <v>983</v>
      </c>
      <c r="D14" s="23">
        <v>1</v>
      </c>
      <c r="E14" s="21">
        <v>1535</v>
      </c>
      <c r="F14" s="23">
        <v>1</v>
      </c>
      <c r="G14" s="54">
        <f>C14/E14-1</f>
        <v>-0.35960912052117266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10</v>
      </c>
      <c r="E6" s="59">
        <f>+D6/$D$8</f>
        <v>0.05649717514124294</v>
      </c>
      <c r="F6" s="7">
        <v>13</v>
      </c>
      <c r="G6" s="59">
        <f>+F6/$F$8</f>
        <v>0.046263345195729534</v>
      </c>
      <c r="H6" s="15">
        <f>D6/F6-1</f>
        <v>-0.23076923076923073</v>
      </c>
    </row>
    <row r="7" spans="1:8" ht="15">
      <c r="A7" s="29"/>
      <c r="B7" s="6" t="s">
        <v>13</v>
      </c>
      <c r="C7" s="76"/>
      <c r="D7" s="7">
        <v>167</v>
      </c>
      <c r="E7" s="59">
        <f>+D7/$D$8</f>
        <v>0.943502824858757</v>
      </c>
      <c r="F7" s="7">
        <v>268</v>
      </c>
      <c r="G7" s="59">
        <f>+F7/$F$8</f>
        <v>0.9537366548042705</v>
      </c>
      <c r="H7" s="16">
        <f aca="true" t="shared" si="0" ref="H7:H17">D7/F7-1</f>
        <v>-0.3768656716417911</v>
      </c>
    </row>
    <row r="8" spans="1:8" ht="15">
      <c r="A8" s="86" t="s">
        <v>11</v>
      </c>
      <c r="B8" s="78" t="s">
        <v>5</v>
      </c>
      <c r="C8" s="79"/>
      <c r="D8" s="82">
        <f>SUM(D6:D7)</f>
        <v>177</v>
      </c>
      <c r="E8" s="31">
        <f>SUM(E6:E7)</f>
        <v>1</v>
      </c>
      <c r="F8" s="88">
        <f>SUM(F6:F7)</f>
        <v>281</v>
      </c>
      <c r="G8" s="31">
        <f>SUM(G6:G7)</f>
        <v>1</v>
      </c>
      <c r="H8" s="84">
        <f>D8/F8-1</f>
        <v>-0.37010676156583633</v>
      </c>
    </row>
    <row r="9" spans="1:8" ht="15">
      <c r="A9" s="77"/>
      <c r="B9" s="80"/>
      <c r="C9" s="81"/>
      <c r="D9" s="83"/>
      <c r="E9" s="60">
        <f>+D8/D17</f>
        <v>0.18006103763987794</v>
      </c>
      <c r="F9" s="89"/>
      <c r="G9" s="60">
        <f>+F8/F17</f>
        <v>0.18306188925081432</v>
      </c>
      <c r="H9" s="85"/>
    </row>
    <row r="10" spans="1:8" ht="15">
      <c r="A10" s="29"/>
      <c r="B10" s="24" t="s">
        <v>13</v>
      </c>
      <c r="C10" s="5" t="s">
        <v>17</v>
      </c>
      <c r="D10" s="8">
        <v>134</v>
      </c>
      <c r="E10" s="59">
        <f>D10/$D$15</f>
        <v>0.1662531017369727</v>
      </c>
      <c r="F10" s="10">
        <v>192</v>
      </c>
      <c r="G10" s="59">
        <f>F10/$F$15</f>
        <v>0.15311004784688995</v>
      </c>
      <c r="H10" s="16">
        <f t="shared" si="0"/>
        <v>-0.30208333333333337</v>
      </c>
    </row>
    <row r="11" spans="1:8" ht="15">
      <c r="A11" s="29"/>
      <c r="B11" s="24"/>
      <c r="C11" s="6" t="s">
        <v>18</v>
      </c>
      <c r="D11" s="8">
        <v>353</v>
      </c>
      <c r="E11" s="59">
        <f>D11/$D$15</f>
        <v>0.43796526054590573</v>
      </c>
      <c r="F11" s="11">
        <v>445</v>
      </c>
      <c r="G11" s="59">
        <f>F11/$F$15</f>
        <v>0.3548644338118022</v>
      </c>
      <c r="H11" s="16">
        <f t="shared" si="0"/>
        <v>-0.20674157303370788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6</v>
      </c>
      <c r="G12" s="59">
        <f>F12/$F$15</f>
        <v>0.004784688995215311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288</v>
      </c>
      <c r="E13" s="59">
        <f>D13/$D$15</f>
        <v>0.3573200992555831</v>
      </c>
      <c r="F13" s="10">
        <v>561</v>
      </c>
      <c r="G13" s="59">
        <f>F13/$F$15</f>
        <v>0.4473684210526316</v>
      </c>
      <c r="H13" s="16">
        <f t="shared" si="0"/>
        <v>-0.4866310160427807</v>
      </c>
    </row>
    <row r="14" spans="1:8" ht="15">
      <c r="A14" s="32"/>
      <c r="B14" s="24"/>
      <c r="C14" s="9" t="s">
        <v>21</v>
      </c>
      <c r="D14" s="8">
        <v>31</v>
      </c>
      <c r="E14" s="59">
        <f>D14/$D$15</f>
        <v>0.038461538461538464</v>
      </c>
      <c r="F14" s="10">
        <v>50</v>
      </c>
      <c r="G14" s="59">
        <f>F14/$F$15</f>
        <v>0.03987240829346093</v>
      </c>
      <c r="H14" s="16">
        <f t="shared" si="0"/>
        <v>-0.38</v>
      </c>
    </row>
    <row r="15" spans="1:8" ht="15">
      <c r="A15" s="76" t="s">
        <v>14</v>
      </c>
      <c r="B15" s="78" t="s">
        <v>5</v>
      </c>
      <c r="C15" s="79"/>
      <c r="D15" s="82">
        <f>SUM(D10:D14)</f>
        <v>806</v>
      </c>
      <c r="E15" s="31">
        <f>SUM(E10:E14)</f>
        <v>0.9999999999999999</v>
      </c>
      <c r="F15" s="82">
        <f>SUM(F10:F14)</f>
        <v>1254</v>
      </c>
      <c r="G15" s="31">
        <f>SUM(G10:G14)</f>
        <v>1</v>
      </c>
      <c r="H15" s="84">
        <f>D15/F15-1</f>
        <v>-0.35725677830940994</v>
      </c>
    </row>
    <row r="16" spans="1:8" ht="15">
      <c r="A16" s="77"/>
      <c r="B16" s="80"/>
      <c r="C16" s="81"/>
      <c r="D16" s="83"/>
      <c r="E16" s="60">
        <f>+D15/D17</f>
        <v>0.8199389623601221</v>
      </c>
      <c r="F16" s="83"/>
      <c r="G16" s="60">
        <f>F15/F17</f>
        <v>0.8169381107491857</v>
      </c>
      <c r="H16" s="85"/>
    </row>
    <row r="17" spans="1:8" ht="15">
      <c r="A17" s="27"/>
      <c r="B17" s="19" t="s">
        <v>5</v>
      </c>
      <c r="C17" s="28"/>
      <c r="D17" s="21">
        <f>+D15+D8</f>
        <v>983</v>
      </c>
      <c r="E17" s="22">
        <f>E9+E16</f>
        <v>1</v>
      </c>
      <c r="F17" s="21">
        <f>+F15+F8</f>
        <v>1535</v>
      </c>
      <c r="G17" s="22">
        <f>G9+G16</f>
        <v>1</v>
      </c>
      <c r="H17" s="18">
        <f t="shared" si="0"/>
        <v>-0.35960912052117266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111</v>
      </c>
      <c r="C23" s="63">
        <f aca="true" t="shared" si="1" ref="C23:C37">B23/$B$38</f>
        <v>0.11291963377416073</v>
      </c>
    </row>
    <row r="24" spans="1:3" ht="15">
      <c r="A24" s="45">
        <v>2004</v>
      </c>
      <c r="B24" s="45">
        <v>91</v>
      </c>
      <c r="C24" s="63">
        <f t="shared" si="1"/>
        <v>0.09257375381485249</v>
      </c>
    </row>
    <row r="25" spans="1:3" ht="15">
      <c r="A25" s="45">
        <v>2003</v>
      </c>
      <c r="B25" s="45">
        <v>82</v>
      </c>
      <c r="C25" s="63">
        <f t="shared" si="1"/>
        <v>0.08341810783316378</v>
      </c>
    </row>
    <row r="26" spans="1:3" ht="15">
      <c r="A26" s="45">
        <v>2008</v>
      </c>
      <c r="B26" s="45">
        <v>78</v>
      </c>
      <c r="C26" s="63">
        <f t="shared" si="1"/>
        <v>0.07934893184130214</v>
      </c>
    </row>
    <row r="27" spans="1:3" ht="15">
      <c r="A27" s="45">
        <v>2009</v>
      </c>
      <c r="B27" s="45">
        <v>72</v>
      </c>
      <c r="C27" s="63">
        <f t="shared" si="1"/>
        <v>0.07324516785350967</v>
      </c>
    </row>
    <row r="28" spans="1:3" ht="15">
      <c r="A28" s="45">
        <v>2010</v>
      </c>
      <c r="B28" s="45">
        <v>65</v>
      </c>
      <c r="C28" s="63">
        <f t="shared" si="1"/>
        <v>0.06612410986775177</v>
      </c>
    </row>
    <row r="29" spans="1:3" ht="15">
      <c r="A29" s="45">
        <v>2007</v>
      </c>
      <c r="B29" s="45">
        <v>61</v>
      </c>
      <c r="C29" s="63">
        <f t="shared" si="1"/>
        <v>0.06205493387589013</v>
      </c>
    </row>
    <row r="30" spans="1:3" ht="15">
      <c r="A30" s="45">
        <v>2006</v>
      </c>
      <c r="B30" s="45">
        <v>56</v>
      </c>
      <c r="C30" s="63">
        <f t="shared" si="1"/>
        <v>0.056968463886063074</v>
      </c>
    </row>
    <row r="31" spans="1:3" ht="15">
      <c r="A31" s="45">
        <v>2001</v>
      </c>
      <c r="B31" s="45">
        <v>49</v>
      </c>
      <c r="C31" s="63">
        <f t="shared" si="1"/>
        <v>0.04984740590030519</v>
      </c>
    </row>
    <row r="32" spans="1:3" ht="15">
      <c r="A32" s="45">
        <v>2002</v>
      </c>
      <c r="B32" s="45">
        <v>47</v>
      </c>
      <c r="C32" s="63">
        <f t="shared" si="1"/>
        <v>0.04781281790437437</v>
      </c>
    </row>
    <row r="33" spans="1:3" ht="15">
      <c r="A33" s="45">
        <v>2013</v>
      </c>
      <c r="B33" s="45">
        <v>47</v>
      </c>
      <c r="C33" s="63">
        <f t="shared" si="1"/>
        <v>0.04781281790437437</v>
      </c>
    </row>
    <row r="34" spans="1:3" ht="15">
      <c r="A34" s="45">
        <v>2011</v>
      </c>
      <c r="B34" s="45">
        <v>45</v>
      </c>
      <c r="C34" s="63">
        <f t="shared" si="1"/>
        <v>0.04577822990844354</v>
      </c>
    </row>
    <row r="35" spans="1:3" ht="15">
      <c r="A35" s="45">
        <v>2012</v>
      </c>
      <c r="B35" s="45">
        <v>38</v>
      </c>
      <c r="C35" s="63">
        <f t="shared" si="1"/>
        <v>0.038657171922685654</v>
      </c>
    </row>
    <row r="36" spans="1:3" ht="15">
      <c r="A36" s="45">
        <v>2000</v>
      </c>
      <c r="B36" s="45">
        <v>24</v>
      </c>
      <c r="C36" s="63">
        <f t="shared" si="1"/>
        <v>0.024415055951169887</v>
      </c>
    </row>
    <row r="37" spans="1:3" ht="15">
      <c r="A37" s="44" t="s">
        <v>25</v>
      </c>
      <c r="B37" s="44">
        <f>B38-SUM(B23:B36)</f>
        <v>117</v>
      </c>
      <c r="C37" s="63">
        <f t="shared" si="1"/>
        <v>0.1190233977619532</v>
      </c>
    </row>
    <row r="38" spans="1:4" ht="15">
      <c r="A38" s="49" t="s">
        <v>28</v>
      </c>
      <c r="B38" s="52">
        <f>D17</f>
        <v>983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2020-07-22T09:43:19Z</dcterms:modified>
  <cp:category/>
  <cp:version/>
  <cp:contentType/>
  <cp:contentStatus/>
</cp:coreProperties>
</file>