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790" windowWidth="12405" windowHeight="585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<sst xmlns="http://schemas.openxmlformats.org/spreadsheetml/2006/main" count="103" uniqueCount="49">
  <si>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</si>
  <si>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</si>
  <si>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</si>
  <si>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</si>
  <si>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</si>
  <si>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</si>
  <si>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</si>
  <si>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</si>
  <si>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</si>
  <si>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</si>
  <si>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</si>
  <si>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</si>
  <si>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</si>
  <si>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</si>
  <si>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</si>
  <si>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</si>
  <si>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</si>
  <si>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</si>
  <si>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</si>
  <si>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</si>
  <si>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</si>
  <si>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</si>
  <si>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</si>
  <si>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</si>
  <si>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</si>
  <si>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</si>
  <si>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</si>
  <si>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</si>
  <si>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</si>
  <si>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</si>
  <si>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</si>
  <si>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</si>
  <si>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</si>
  <si>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</si>
  <si>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</si>
  <si>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</si>
  <si>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</si>
  <si>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</si>
  <si>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</si>
  <si>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</si>
  <si>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VDL BOVA</t>
  </si>
  <si>
    <t>TEMSA</t>
  </si>
  <si>
    <t>Pierwsze rejestracje NOWYCH autobusów w Polsce 
styczeń - maj, 2020 rok</t>
  </si>
  <si>
    <t>1-5.2020</t>
  </si>
  <si>
    <t>1-5.2019</t>
  </si>
  <si>
    <t>Pierwsze rejestracje NOWYCH autobusów w Polsce
styczeń - maj, 2020 rok
według segmentów</t>
  </si>
  <si>
    <t>Pierwsze rejestracje UŻYWANYCH autobusów w Polsce, 
styczeń - maj, 2020 rok</t>
  </si>
  <si>
    <t>Pierwsze rejestracje UŻYWANYCH autobusów w Polsce
styczeń - maj, 2020 rok
według segmentów</t>
  </si>
  <si>
    <t>Pierwsze rejestracje używanych autobusów, 
według roku produkcji; styczeń - maj,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</si>
</sst>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42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288</v>
      </c>
      <c r="D6" s="59">
        <f aca="true" t="shared" si="0" ref="D6:D14">C6/$C$15</f>
        <v>0.5161290322580645</v>
      </c>
      <c r="E6" s="10">
        <v>497</v>
      </c>
      <c r="F6" s="59">
        <f aca="true" t="shared" si="1" ref="F6:F14">E6/$E$15</f>
        <v>0.4329268292682927</v>
      </c>
      <c r="G6" s="16">
        <f>C6/E6-1</f>
        <v>-0.42052313883299797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91</v>
      </c>
      <c r="D7" s="59">
        <f t="shared" si="0"/>
        <v>0.16308243727598568</v>
      </c>
      <c r="E7" s="10">
        <v>165</v>
      </c>
      <c r="F7" s="59">
        <f t="shared" si="1"/>
        <v>0.1437282229965157</v>
      </c>
      <c r="G7" s="16">
        <f>C7/E7-1</f>
        <v>-0.4484848484848485</v>
      </c>
      <c r="H7" s="65"/>
      <c r="I7" s="57"/>
      <c r="J7" s="64"/>
    </row>
    <row r="8" spans="1:10" ht="15">
      <c r="A8" s="3">
        <v>3</v>
      </c>
      <c r="B8" s="6" t="s">
        <v>38</v>
      </c>
      <c r="C8" s="8">
        <v>50</v>
      </c>
      <c r="D8" s="59">
        <f t="shared" si="0"/>
        <v>0.08960573476702509</v>
      </c>
      <c r="E8" s="11">
        <v>28</v>
      </c>
      <c r="F8" s="59">
        <f t="shared" si="1"/>
        <v>0.024390243902439025</v>
      </c>
      <c r="G8" s="16">
        <f aca="true" t="shared" si="2" ref="G8:G13">IF(E8=0,"",C8/E8-1)</f>
        <v>0.7857142857142858</v>
      </c>
      <c r="H8" s="65"/>
      <c r="I8" s="57"/>
      <c r="J8" s="64"/>
    </row>
    <row r="9" spans="1:10" ht="15">
      <c r="A9" s="3">
        <v>4</v>
      </c>
      <c r="B9" s="40" t="s">
        <v>39</v>
      </c>
      <c r="C9" s="8">
        <v>31</v>
      </c>
      <c r="D9" s="59">
        <f t="shared" si="0"/>
        <v>0.05555555555555555</v>
      </c>
      <c r="E9" s="10">
        <v>9</v>
      </c>
      <c r="F9" s="59">
        <f t="shared" si="1"/>
        <v>0.0078397212543554</v>
      </c>
      <c r="G9" s="16">
        <f t="shared" si="2"/>
        <v>2.4444444444444446</v>
      </c>
      <c r="H9" s="65"/>
      <c r="I9" s="57"/>
      <c r="J9" s="64"/>
    </row>
    <row r="10" spans="1:10" ht="15">
      <c r="A10" s="3">
        <v>5</v>
      </c>
      <c r="B10" s="38" t="s">
        <v>34</v>
      </c>
      <c r="C10" s="8">
        <v>26</v>
      </c>
      <c r="D10" s="59">
        <f t="shared" si="0"/>
        <v>0.04659498207885305</v>
      </c>
      <c r="E10" s="10">
        <v>178</v>
      </c>
      <c r="F10" s="59">
        <f t="shared" si="1"/>
        <v>0.15505226480836237</v>
      </c>
      <c r="G10" s="16">
        <f t="shared" si="2"/>
        <v>-0.8539325842696629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21</v>
      </c>
      <c r="D11" s="59">
        <f t="shared" si="0"/>
        <v>0.03763440860215054</v>
      </c>
      <c r="E11" s="10">
        <v>97</v>
      </c>
      <c r="F11" s="59">
        <f t="shared" si="1"/>
        <v>0.08449477351916376</v>
      </c>
      <c r="G11" s="16">
        <f t="shared" si="2"/>
        <v>-0.7835051546391752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51</v>
      </c>
      <c r="D14" s="59">
        <f t="shared" si="0"/>
        <v>0.0913978494623656</v>
      </c>
      <c r="E14" s="8">
        <f>E15-SUM(E6:E13)</f>
        <v>174</v>
      </c>
      <c r="F14" s="59">
        <f t="shared" si="1"/>
        <v>0.15156794425087108</v>
      </c>
      <c r="G14" s="16">
        <f>C14/E14-1</f>
        <v>-0.7068965517241379</v>
      </c>
      <c r="H14" s="65"/>
      <c r="I14" s="57"/>
      <c r="J14" s="64"/>
    </row>
    <row r="15" spans="1:10" ht="15">
      <c r="A15" s="12"/>
      <c r="B15" s="19" t="s">
        <v>33</v>
      </c>
      <c r="C15" s="20">
        <v>558</v>
      </c>
      <c r="D15" s="22">
        <v>1</v>
      </c>
      <c r="E15" s="21">
        <v>1148</v>
      </c>
      <c r="F15" s="23">
        <v>1</v>
      </c>
      <c r="G15" s="54">
        <f>C15/E15-1</f>
        <v>-0.5139372822299652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45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5</v>
      </c>
      <c r="E6" s="59">
        <f>IF(D6=0,"",D6/$D$8)</f>
        <v>0.019083969465648856</v>
      </c>
      <c r="F6" s="10">
        <v>6</v>
      </c>
      <c r="G6" s="4">
        <f>IF(F6=0,"",F6/$F$8)</f>
        <v>0.014285714285714285</v>
      </c>
      <c r="H6" s="16">
        <f>IF(F6=0,"",D6/F6-1)</f>
        <v>-0.16666666666666663</v>
      </c>
    </row>
    <row r="7" spans="1:9" ht="15">
      <c r="A7" s="35"/>
      <c r="B7" s="6" t="s">
        <v>13</v>
      </c>
      <c r="C7" s="76"/>
      <c r="D7" s="7">
        <v>257</v>
      </c>
      <c r="E7" s="59">
        <f>+D7/$D$8</f>
        <v>0.9809160305343512</v>
      </c>
      <c r="F7" s="10">
        <v>414</v>
      </c>
      <c r="G7" s="59">
        <f>+F7/$F$8</f>
        <v>0.9857142857142858</v>
      </c>
      <c r="H7" s="16">
        <f>D7/F7-1</f>
        <v>-0.37922705314009664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262</v>
      </c>
      <c r="E8" s="61">
        <f>SUM(E6:E7)</f>
        <v>1</v>
      </c>
      <c r="F8" s="88">
        <f>SUM(F6:F7)</f>
        <v>420</v>
      </c>
      <c r="G8" s="61">
        <f>SUM(G6:G7)</f>
        <v>1</v>
      </c>
      <c r="H8" s="84">
        <f>D8/F8-1</f>
        <v>-0.3761904761904762</v>
      </c>
      <c r="I8" s="58"/>
    </row>
    <row r="9" spans="1:9" ht="15">
      <c r="A9" s="77"/>
      <c r="B9" s="80"/>
      <c r="C9" s="81"/>
      <c r="D9" s="83"/>
      <c r="E9" s="60">
        <f>+D8/D17</f>
        <v>0.46953405017921146</v>
      </c>
      <c r="F9" s="89"/>
      <c r="G9" s="60">
        <f>+F8/F17</f>
        <v>0.36585365853658536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237</v>
      </c>
      <c r="E10" s="59">
        <f>D10/$D$15</f>
        <v>0.8006756756756757</v>
      </c>
      <c r="F10" s="10">
        <v>515</v>
      </c>
      <c r="G10" s="59">
        <f>F10/$F$15</f>
        <v>0.7074175824175825</v>
      </c>
      <c r="H10" s="16">
        <f>D10/F10-1</f>
        <v>-0.5398058252427185</v>
      </c>
      <c r="I10" s="58"/>
    </row>
    <row r="11" spans="1:9" ht="15">
      <c r="A11" s="35"/>
      <c r="B11" s="6"/>
      <c r="C11" s="24" t="s">
        <v>18</v>
      </c>
      <c r="D11" s="8">
        <v>15</v>
      </c>
      <c r="E11" s="59">
        <f>D11/$D$15</f>
        <v>0.05067567567567568</v>
      </c>
      <c r="F11" s="11">
        <v>19</v>
      </c>
      <c r="G11" s="59">
        <f>F11/$F$15</f>
        <v>0.0260989010989011</v>
      </c>
      <c r="H11" s="16">
        <f>IF(F11=0,"",D11/F11-1)</f>
        <v>-0.21052631578947367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44</v>
      </c>
      <c r="E13" s="59">
        <f>D13/$D$15</f>
        <v>0.14864864864864866</v>
      </c>
      <c r="F13" s="10">
        <v>193</v>
      </c>
      <c r="G13" s="59">
        <f>F13/$F$15</f>
        <v>0.2651098901098901</v>
      </c>
      <c r="H13" s="16">
        <f>D13/F13-1</f>
        <v>-0.772020725388601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1</v>
      </c>
      <c r="G14" s="59">
        <f>IF(F14=0,"",F14/$F$15)</f>
        <v>0.0013736263736263737</v>
      </c>
      <c r="H14" s="16">
        <f>IF(F14=0,"",D14/F14-1)</f>
        <v>-1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296</v>
      </c>
      <c r="E15" s="61">
        <f>SUM(E10:E14)</f>
        <v>1</v>
      </c>
      <c r="F15" s="82">
        <f>SUM(F10:F14)</f>
        <v>728</v>
      </c>
      <c r="G15" s="61">
        <f>SUM(G10:G14)</f>
        <v>1</v>
      </c>
      <c r="H15" s="84">
        <f>D15/F15-1</f>
        <v>-0.5934065934065934</v>
      </c>
      <c r="I15" s="58"/>
    </row>
    <row r="16" spans="1:9" ht="15">
      <c r="A16" s="77"/>
      <c r="B16" s="80"/>
      <c r="C16" s="81"/>
      <c r="D16" s="83"/>
      <c r="E16" s="60">
        <f>+D15/D17</f>
        <v>0.5304659498207885</v>
      </c>
      <c r="F16" s="83"/>
      <c r="G16" s="60">
        <f>F15/F17</f>
        <v>0.6341463414634146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558</v>
      </c>
      <c r="E17" s="22">
        <v>1</v>
      </c>
      <c r="F17" s="21">
        <f>+F8+F15</f>
        <v>1148</v>
      </c>
      <c r="G17" s="22">
        <v>1</v>
      </c>
      <c r="H17" s="54">
        <f>D17/F17-1</f>
        <v>-0.5139372822299652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179</v>
      </c>
      <c r="D6" s="59">
        <f aca="true" t="shared" si="0" ref="D6:D13">C6/$C$14</f>
        <v>0.21108490566037735</v>
      </c>
      <c r="E6" s="10">
        <v>355</v>
      </c>
      <c r="F6" s="59">
        <f aca="true" t="shared" si="1" ref="F6:F13">E6/$E$14</f>
        <v>0.2581818181818182</v>
      </c>
      <c r="G6" s="15">
        <f aca="true" t="shared" si="2" ref="G6:G11">C6/E6-1</f>
        <v>-0.49577464788732395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153</v>
      </c>
      <c r="D7" s="59">
        <f t="shared" si="0"/>
        <v>0.1804245283018868</v>
      </c>
      <c r="E7" s="10">
        <v>176</v>
      </c>
      <c r="F7" s="62">
        <f t="shared" si="1"/>
        <v>0.128</v>
      </c>
      <c r="G7" s="16">
        <f t="shared" si="2"/>
        <v>-0.13068181818181823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99</v>
      </c>
      <c r="D8" s="59">
        <f t="shared" si="0"/>
        <v>0.11674528301886793</v>
      </c>
      <c r="E8" s="11">
        <v>161</v>
      </c>
      <c r="F8" s="62">
        <f t="shared" si="1"/>
        <v>0.11709090909090909</v>
      </c>
      <c r="G8" s="16">
        <f t="shared" si="2"/>
        <v>-0.3850931677018633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72</v>
      </c>
      <c r="D9" s="59">
        <f t="shared" si="0"/>
        <v>0.08490566037735849</v>
      </c>
      <c r="E9" s="10">
        <v>140</v>
      </c>
      <c r="F9" s="62">
        <f t="shared" si="1"/>
        <v>0.10181818181818182</v>
      </c>
      <c r="G9" s="16">
        <f t="shared" si="2"/>
        <v>-0.48571428571428577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44</v>
      </c>
      <c r="D10" s="59">
        <f>C10/$C$14</f>
        <v>0.05188679245283019</v>
      </c>
      <c r="E10" s="10">
        <v>74</v>
      </c>
      <c r="F10" s="62">
        <f>E10/$E$14</f>
        <v>0.05381818181818182</v>
      </c>
      <c r="G10" s="16">
        <f>C10/E10-1</f>
        <v>-0.4054054054054054</v>
      </c>
      <c r="I10" s="65"/>
      <c r="J10" s="65"/>
      <c r="K10" s="64"/>
    </row>
    <row r="11" spans="1:11" ht="15">
      <c r="A11" s="66">
        <v>6</v>
      </c>
      <c r="B11" s="40" t="s">
        <v>41</v>
      </c>
      <c r="C11" s="8">
        <v>39</v>
      </c>
      <c r="D11" s="59">
        <f t="shared" si="0"/>
        <v>0.045990566037735846</v>
      </c>
      <c r="E11" s="10">
        <v>46</v>
      </c>
      <c r="F11" s="62">
        <f t="shared" si="1"/>
        <v>0.03345454545454545</v>
      </c>
      <c r="G11" s="16">
        <f t="shared" si="2"/>
        <v>-0.15217391304347827</v>
      </c>
      <c r="I11" s="65"/>
      <c r="J11" s="65"/>
      <c r="K11" s="64"/>
    </row>
    <row r="12" spans="1:11" ht="15" hidden="1">
      <c r="A12" s="29"/>
      <c r="B12" s="40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2</v>
      </c>
      <c r="C13" s="8">
        <f>C14-SUM(C6:C12)</f>
        <v>262</v>
      </c>
      <c r="D13" s="59">
        <f t="shared" si="0"/>
        <v>0.3089622641509434</v>
      </c>
      <c r="E13" s="8">
        <v>38</v>
      </c>
      <c r="F13" s="62">
        <f t="shared" si="1"/>
        <v>0.027636363636363636</v>
      </c>
      <c r="G13" s="17">
        <f>C13/E13-1</f>
        <v>5.894736842105263</v>
      </c>
      <c r="I13" s="65"/>
      <c r="J13" s="65"/>
      <c r="K13" s="64"/>
    </row>
    <row r="14" spans="1:11" ht="15">
      <c r="A14" s="12"/>
      <c r="B14" s="19" t="s">
        <v>5</v>
      </c>
      <c r="C14" s="20">
        <v>848</v>
      </c>
      <c r="D14" s="23">
        <v>1</v>
      </c>
      <c r="E14" s="21">
        <v>1375</v>
      </c>
      <c r="F14" s="23">
        <v>1</v>
      </c>
      <c r="G14" s="54">
        <f>C14/E14-1</f>
        <v>-0.3832727272727273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G20" sqref="G20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8</v>
      </c>
      <c r="E6" s="59">
        <f>+D6/$D$8</f>
        <v>0.053691275167785234</v>
      </c>
      <c r="F6" s="7">
        <v>12</v>
      </c>
      <c r="G6" s="59">
        <f>+F6/$F$8</f>
        <v>0.04938271604938271</v>
      </c>
      <c r="H6" s="15">
        <f>D6/F6-1</f>
        <v>-0.33333333333333337</v>
      </c>
    </row>
    <row r="7" spans="1:8" ht="15">
      <c r="A7" s="29"/>
      <c r="B7" s="6" t="s">
        <v>13</v>
      </c>
      <c r="C7" s="76"/>
      <c r="D7" s="7">
        <v>141</v>
      </c>
      <c r="E7" s="59">
        <f>+D7/$D$8</f>
        <v>0.9463087248322147</v>
      </c>
      <c r="F7" s="7">
        <v>231</v>
      </c>
      <c r="G7" s="59">
        <f>+F7/$F$8</f>
        <v>0.9506172839506173</v>
      </c>
      <c r="H7" s="16">
        <f aca="true" t="shared" si="0" ref="H7:H17">D7/F7-1</f>
        <v>-0.38961038961038963</v>
      </c>
    </row>
    <row r="8" spans="1:8" ht="15">
      <c r="A8" s="86" t="s">
        <v>11</v>
      </c>
      <c r="B8" s="78" t="s">
        <v>5</v>
      </c>
      <c r="C8" s="79"/>
      <c r="D8" s="82">
        <f>SUM(D6:D7)</f>
        <v>149</v>
      </c>
      <c r="E8" s="31">
        <f>SUM(E6:E7)</f>
        <v>1</v>
      </c>
      <c r="F8" s="88">
        <f>SUM(F6:F7)</f>
        <v>243</v>
      </c>
      <c r="G8" s="31">
        <f>SUM(G6:G7)</f>
        <v>1</v>
      </c>
      <c r="H8" s="84">
        <f>D8/F8-1</f>
        <v>-0.3868312757201646</v>
      </c>
    </row>
    <row r="9" spans="1:8" ht="15">
      <c r="A9" s="77"/>
      <c r="B9" s="80"/>
      <c r="C9" s="81"/>
      <c r="D9" s="83"/>
      <c r="E9" s="60">
        <f>+D8/D17</f>
        <v>0.17570754716981132</v>
      </c>
      <c r="F9" s="89"/>
      <c r="G9" s="60">
        <f>+F8/F17</f>
        <v>0.17672727272727273</v>
      </c>
      <c r="H9" s="85"/>
    </row>
    <row r="10" spans="1:8" ht="15">
      <c r="A10" s="29"/>
      <c r="B10" s="24" t="s">
        <v>13</v>
      </c>
      <c r="C10" s="5" t="s">
        <v>17</v>
      </c>
      <c r="D10" s="8">
        <v>111</v>
      </c>
      <c r="E10" s="59">
        <f>D10/$D$15</f>
        <v>0.15879828326180256</v>
      </c>
      <c r="F10" s="10">
        <v>160</v>
      </c>
      <c r="G10" s="59">
        <f>F10/$F$15</f>
        <v>0.1413427561837456</v>
      </c>
      <c r="H10" s="16">
        <f t="shared" si="0"/>
        <v>-0.30625</v>
      </c>
    </row>
    <row r="11" spans="1:8" ht="15">
      <c r="A11" s="29"/>
      <c r="B11" s="24"/>
      <c r="C11" s="6" t="s">
        <v>18</v>
      </c>
      <c r="D11" s="8">
        <v>307</v>
      </c>
      <c r="E11" s="59">
        <f>D11/$D$15</f>
        <v>0.43919885550786836</v>
      </c>
      <c r="F11" s="11">
        <v>405</v>
      </c>
      <c r="G11" s="59">
        <f>F11/$F$15</f>
        <v>0.357773851590106</v>
      </c>
      <c r="H11" s="16">
        <f t="shared" si="0"/>
        <v>-0.24197530864197536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>
        <v>6</v>
      </c>
      <c r="G12" s="59">
        <f>F12/$F$15</f>
        <v>0.00530035335689046</v>
      </c>
      <c r="H12" s="16">
        <f>IF(F12=0," ",D12/F12-1)</f>
        <v>-1</v>
      </c>
    </row>
    <row r="13" spans="1:8" ht="15">
      <c r="A13" s="29"/>
      <c r="B13" s="24"/>
      <c r="C13" s="6" t="s">
        <v>20</v>
      </c>
      <c r="D13" s="8">
        <v>257</v>
      </c>
      <c r="E13" s="59">
        <f>D13/$D$15</f>
        <v>0.3676680972818312</v>
      </c>
      <c r="F13" s="10">
        <v>515</v>
      </c>
      <c r="G13" s="59">
        <f>F13/$F$15</f>
        <v>0.4549469964664311</v>
      </c>
      <c r="H13" s="16">
        <f t="shared" si="0"/>
        <v>-0.5009708737864078</v>
      </c>
    </row>
    <row r="14" spans="1:8" ht="15">
      <c r="A14" s="32"/>
      <c r="B14" s="24"/>
      <c r="C14" s="9" t="s">
        <v>21</v>
      </c>
      <c r="D14" s="8">
        <v>24</v>
      </c>
      <c r="E14" s="59">
        <f>D14/$D$15</f>
        <v>0.034334763948497854</v>
      </c>
      <c r="F14" s="10">
        <v>46</v>
      </c>
      <c r="G14" s="59">
        <f>F14/$F$15</f>
        <v>0.04063604240282685</v>
      </c>
      <c r="H14" s="16">
        <f t="shared" si="0"/>
        <v>-0.4782608695652174</v>
      </c>
    </row>
    <row r="15" spans="1:8" ht="15">
      <c r="A15" s="76" t="s">
        <v>14</v>
      </c>
      <c r="B15" s="78" t="s">
        <v>5</v>
      </c>
      <c r="C15" s="79"/>
      <c r="D15" s="82">
        <f>SUM(D10:D14)</f>
        <v>699</v>
      </c>
      <c r="E15" s="31">
        <f>SUM(E10:E14)</f>
        <v>1</v>
      </c>
      <c r="F15" s="82">
        <f>SUM(F10:F14)</f>
        <v>1132</v>
      </c>
      <c r="G15" s="31">
        <f>SUM(G10:G14)</f>
        <v>1</v>
      </c>
      <c r="H15" s="84">
        <f>D15/F15-1</f>
        <v>-0.38250883392226154</v>
      </c>
    </row>
    <row r="16" spans="1:8" ht="15">
      <c r="A16" s="77"/>
      <c r="B16" s="80"/>
      <c r="C16" s="81"/>
      <c r="D16" s="83"/>
      <c r="E16" s="60">
        <f>+D15/D17</f>
        <v>0.8242924528301887</v>
      </c>
      <c r="F16" s="83"/>
      <c r="G16" s="60">
        <f>F15/F17</f>
        <v>0.8232727272727273</v>
      </c>
      <c r="H16" s="85"/>
    </row>
    <row r="17" spans="1:8" ht="15">
      <c r="A17" s="27"/>
      <c r="B17" s="19" t="s">
        <v>5</v>
      </c>
      <c r="C17" s="28"/>
      <c r="D17" s="21">
        <f>+D15+D8</f>
        <v>848</v>
      </c>
      <c r="E17" s="22">
        <f>E9+E16</f>
        <v>1</v>
      </c>
      <c r="F17" s="21">
        <f>+F15+F8</f>
        <v>1375</v>
      </c>
      <c r="G17" s="22">
        <f>G9+G16</f>
        <v>1</v>
      </c>
      <c r="H17" s="18">
        <f t="shared" si="0"/>
        <v>-0.3832727272727273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95</v>
      </c>
      <c r="C23" s="63">
        <f aca="true" t="shared" si="1" ref="C23:C37">B23/$B$38</f>
        <v>0.11202830188679246</v>
      </c>
    </row>
    <row r="24" spans="1:3" ht="15">
      <c r="A24" s="45">
        <v>2004</v>
      </c>
      <c r="B24" s="45">
        <v>79</v>
      </c>
      <c r="C24" s="63">
        <f t="shared" si="1"/>
        <v>0.09316037735849056</v>
      </c>
    </row>
    <row r="25" spans="1:3" ht="15">
      <c r="A25" s="45">
        <v>2003</v>
      </c>
      <c r="B25" s="45">
        <v>73</v>
      </c>
      <c r="C25" s="63">
        <f t="shared" si="1"/>
        <v>0.08608490566037735</v>
      </c>
    </row>
    <row r="26" spans="1:3" ht="15">
      <c r="A26" s="45">
        <v>2008</v>
      </c>
      <c r="B26" s="45">
        <v>68</v>
      </c>
      <c r="C26" s="63">
        <f t="shared" si="1"/>
        <v>0.08018867924528301</v>
      </c>
    </row>
    <row r="27" spans="1:3" ht="15">
      <c r="A27" s="45">
        <v>2010</v>
      </c>
      <c r="B27" s="45">
        <v>60</v>
      </c>
      <c r="C27" s="63">
        <f t="shared" si="1"/>
        <v>0.07075471698113207</v>
      </c>
    </row>
    <row r="28" spans="1:3" ht="15">
      <c r="A28" s="45">
        <v>2009</v>
      </c>
      <c r="B28" s="45">
        <v>60</v>
      </c>
      <c r="C28" s="63">
        <f t="shared" si="1"/>
        <v>0.07075471698113207</v>
      </c>
    </row>
    <row r="29" spans="1:3" ht="15">
      <c r="A29" s="45">
        <v>2007</v>
      </c>
      <c r="B29" s="45">
        <v>56</v>
      </c>
      <c r="C29" s="63">
        <f t="shared" si="1"/>
        <v>0.0660377358490566</v>
      </c>
    </row>
    <row r="30" spans="1:3" ht="15">
      <c r="A30" s="45">
        <v>2006</v>
      </c>
      <c r="B30" s="45">
        <v>52</v>
      </c>
      <c r="C30" s="63">
        <f t="shared" si="1"/>
        <v>0.06132075471698113</v>
      </c>
    </row>
    <row r="31" spans="1:3" ht="15">
      <c r="A31" s="45">
        <v>2013</v>
      </c>
      <c r="B31" s="45">
        <v>44</v>
      </c>
      <c r="C31" s="63">
        <f t="shared" si="1"/>
        <v>0.05188679245283019</v>
      </c>
    </row>
    <row r="32" spans="1:3" ht="15">
      <c r="A32" s="45">
        <v>2002</v>
      </c>
      <c r="B32" s="45">
        <v>44</v>
      </c>
      <c r="C32" s="63">
        <f t="shared" si="1"/>
        <v>0.05188679245283019</v>
      </c>
    </row>
    <row r="33" spans="1:3" ht="15">
      <c r="A33" s="45">
        <v>2001</v>
      </c>
      <c r="B33" s="45">
        <v>39</v>
      </c>
      <c r="C33" s="63">
        <f t="shared" si="1"/>
        <v>0.045990566037735846</v>
      </c>
    </row>
    <row r="34" spans="1:3" ht="15">
      <c r="A34" s="45">
        <v>2011</v>
      </c>
      <c r="B34" s="45">
        <v>36</v>
      </c>
      <c r="C34" s="63">
        <f t="shared" si="1"/>
        <v>0.04245283018867924</v>
      </c>
    </row>
    <row r="35" spans="1:3" ht="15">
      <c r="A35" s="45">
        <v>2012</v>
      </c>
      <c r="B35" s="45">
        <v>29</v>
      </c>
      <c r="C35" s="63">
        <f t="shared" si="1"/>
        <v>0.03419811320754717</v>
      </c>
    </row>
    <row r="36" spans="1:3" ht="15">
      <c r="A36" s="45">
        <v>2000</v>
      </c>
      <c r="B36" s="45">
        <v>20</v>
      </c>
      <c r="C36" s="63">
        <f t="shared" si="1"/>
        <v>0.02358490566037736</v>
      </c>
    </row>
    <row r="37" spans="1:3" ht="15">
      <c r="A37" s="44" t="s">
        <v>25</v>
      </c>
      <c r="B37" s="44">
        <f>B38-SUM(B23:B36)</f>
        <v>93</v>
      </c>
      <c r="C37" s="63">
        <f t="shared" si="1"/>
        <v>0.10966981132075472</v>
      </c>
    </row>
    <row r="38" spans="1:4" ht="15">
      <c r="A38" s="49" t="s">
        <v>28</v>
      </c>
      <c r="B38" s="52">
        <f>D17</f>
        <v>848</v>
      </c>
      <c r="C38" s="50">
        <f>SUM(C23:C37)</f>
        <v>1.0000000000000002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2020-06-24T09:04:48Z</dcterms:modified>
  <cp:category/>
  <cp:version/>
  <cp:contentType/>
  <cp:contentStatus/>
</cp:coreProperties>
</file>