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firstSheet="1" activeTab="1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<sst xmlns="http://schemas.openxmlformats.org/spreadsheetml/2006/main" count="102" uniqueCount="49">
  <si>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</si>
  <si>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</si>
  <si>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</si>
  <si>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</si>
  <si>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</si>
  <si>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</si>
  <si>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</si>
  <si>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</si>
  <si>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</si>
  <si>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</si>
  <si>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</si>
  <si>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</si>
  <si>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</si>
  <si>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</si>
  <si>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</si>
  <si>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</si>
  <si>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</si>
  <si>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</si>
  <si>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</si>
  <si>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</si>
  <si>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</si>
  <si>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</si>
  <si>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</si>
  <si>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</si>
  <si>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</si>
  <si>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</si>
  <si>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</si>
  <si>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</si>
  <si>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</si>
  <si>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</si>
  <si>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</si>
  <si>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</si>
  <si>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</si>
  <si>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</si>
  <si>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</si>
  <si>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</si>
  <si>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</si>
  <si>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</si>
  <si>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VDL BOVA</t>
  </si>
  <si>
    <t>MERCEDES-BENZ*</t>
  </si>
  <si>
    <t>**/dla 2021 zasadniczo nie uwzględnia pojazdów własnej marki zarejestrowanych przez jej producenta</t>
  </si>
  <si>
    <t>AUTOSAN</t>
  </si>
  <si>
    <t>1 - 11.2022</t>
  </si>
  <si>
    <t>1 - 11.2021</t>
  </si>
  <si>
    <t>Pierwsze rejestracje NOWYCH autobusów w Polsce 
styczeń-listopad, 2022 rok</t>
  </si>
  <si>
    <t>Pierwsze rejestracje NOWYCH autobusów w Polsce
styczeń - listopad, 2022 rok
według segmentów*</t>
  </si>
  <si>
    <t>Pierwsze rejestracje UŻYWANYCH autobusów w Polsce, 
styczeń - listopad, 2022 rok</t>
  </si>
  <si>
    <t>Pierwsze rejestracje używanych autobusów, 
wg. roku produkcji; styczeń-listopad 2022</t>
  </si>
  <si>
    <t>Pierwsze rejestracje UŻYWANYCH autobusów w Polsce
styczeń - listopad, 2022 rok
według segmentów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</si>
</sst>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2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center" vertical="center"/>
    </xf>
    <xf numFmtId="9" fontId="51" fillId="33" borderId="17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center" vertical="center"/>
    </xf>
    <xf numFmtId="170" fontId="51" fillId="33" borderId="2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170" fontId="2" fillId="33" borderId="14" xfId="59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vertical="center"/>
    </xf>
    <xf numFmtId="0" fontId="57" fillId="34" borderId="20" xfId="0" applyFont="1" applyFill="1" applyBorder="1" applyAlignment="1">
      <alignment horizontal="center" vertical="center"/>
    </xf>
    <xf numFmtId="9" fontId="57" fillId="34" borderId="21" xfId="0" applyNumberFormat="1" applyFont="1" applyFill="1" applyBorder="1" applyAlignment="1">
      <alignment horizontal="center" vertical="center" wrapText="1"/>
    </xf>
    <xf numFmtId="170" fontId="51" fillId="33" borderId="17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49" fontId="57" fillId="34" borderId="22" xfId="0" applyNumberFormat="1" applyFont="1" applyFill="1" applyBorder="1" applyAlignment="1">
      <alignment horizontal="center" vertical="center"/>
    </xf>
    <xf numFmtId="0" fontId="57" fillId="34" borderId="22" xfId="53" applyFont="1" applyFill="1" applyBorder="1" applyAlignment="1">
      <alignment horizontal="center" vertical="center" wrapText="1"/>
      <protection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23" xfId="53" applyFont="1" applyFill="1" applyBorder="1" applyAlignment="1">
      <alignment horizontal="center" vertical="center" wrapText="1"/>
      <protection/>
    </xf>
    <xf numFmtId="0" fontId="57" fillId="34" borderId="23" xfId="53" applyFont="1" applyFill="1" applyBorder="1" applyAlignment="1">
      <alignment horizontal="center" vertical="center" wrapText="1"/>
      <protection/>
    </xf>
    <xf numFmtId="0" fontId="57" fillId="34" borderId="24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vertical="center"/>
    </xf>
    <xf numFmtId="0" fontId="58" fillId="34" borderId="24" xfId="0" applyFont="1" applyFill="1" applyBorder="1" applyAlignment="1">
      <alignment horizontal="center" vertical="center" wrapText="1"/>
    </xf>
    <xf numFmtId="9" fontId="58" fillId="34" borderId="24" xfId="0" applyNumberFormat="1" applyFont="1" applyFill="1" applyBorder="1" applyAlignment="1">
      <alignment horizontal="center" vertical="center"/>
    </xf>
    <xf numFmtId="170" fontId="58" fillId="34" borderId="24" xfId="59" applyNumberFormat="1" applyFont="1" applyFill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vertical="center"/>
    </xf>
    <xf numFmtId="170" fontId="51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0" fontId="2" fillId="0" borderId="25" xfId="59" applyNumberFormat="1" applyFont="1" applyFill="1" applyBorder="1" applyAlignment="1">
      <alignment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vertical="center"/>
    </xf>
    <xf numFmtId="170" fontId="51" fillId="33" borderId="25" xfId="0" applyNumberFormat="1" applyFont="1" applyFill="1" applyBorder="1" applyAlignment="1">
      <alignment horizontal="center" vertical="center"/>
    </xf>
    <xf numFmtId="170" fontId="2" fillId="33" borderId="25" xfId="59" applyNumberFormat="1" applyFont="1" applyFill="1" applyBorder="1" applyAlignment="1">
      <alignment vertical="center"/>
    </xf>
    <xf numFmtId="0" fontId="51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vertical="center"/>
    </xf>
    <xf numFmtId="170" fontId="51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0" fontId="2" fillId="0" borderId="26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49" fontId="57" fillId="34" borderId="27" xfId="0" applyNumberFormat="1" applyFont="1" applyFill="1" applyBorder="1" applyAlignment="1">
      <alignment horizontal="center" vertical="center"/>
    </xf>
    <xf numFmtId="0" fontId="57" fillId="34" borderId="27" xfId="53" applyFont="1" applyFill="1" applyBorder="1" applyAlignment="1">
      <alignment horizontal="center" vertical="center" wrapText="1"/>
      <protection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27" xfId="53" applyFont="1" applyFill="1" applyBorder="1" applyAlignment="1">
      <alignment horizontal="center" vertical="center" wrapText="1"/>
      <protection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28" xfId="53" applyFont="1" applyFill="1" applyBorder="1" applyAlignment="1">
      <alignment horizontal="center" vertical="center" wrapText="1"/>
      <protection/>
    </xf>
    <xf numFmtId="0" fontId="57" fillId="34" borderId="28" xfId="53" applyFont="1" applyFill="1" applyBorder="1" applyAlignment="1">
      <alignment horizontal="center" vertical="center" wrapText="1"/>
      <protection/>
    </xf>
    <xf numFmtId="0" fontId="51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vertical="center"/>
    </xf>
    <xf numFmtId="170" fontId="51" fillId="33" borderId="26" xfId="0" applyNumberFormat="1" applyFont="1" applyFill="1" applyBorder="1" applyAlignment="1">
      <alignment horizontal="center" vertical="center"/>
    </xf>
    <xf numFmtId="170" fontId="2" fillId="33" borderId="26" xfId="0" applyNumberFormat="1" applyFont="1" applyFill="1" applyBorder="1" applyAlignment="1">
      <alignment horizontal="center" vertical="center"/>
    </xf>
    <xf numFmtId="170" fontId="2" fillId="33" borderId="26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vertical="center"/>
    </xf>
    <xf numFmtId="0" fontId="58" fillId="34" borderId="31" xfId="0" applyFont="1" applyFill="1" applyBorder="1" applyAlignment="1">
      <alignment vertical="center"/>
    </xf>
    <xf numFmtId="0" fontId="58" fillId="34" borderId="32" xfId="0" applyFont="1" applyFill="1" applyBorder="1" applyAlignment="1">
      <alignment horizontal="center" vertical="center" wrapText="1"/>
    </xf>
    <xf numFmtId="9" fontId="58" fillId="34" borderId="32" xfId="0" applyNumberFormat="1" applyFont="1" applyFill="1" applyBorder="1" applyAlignment="1">
      <alignment horizontal="center" vertical="center"/>
    </xf>
    <xf numFmtId="170" fontId="58" fillId="34" borderId="32" xfId="59" applyNumberFormat="1" applyFont="1" applyFill="1" applyBorder="1" applyAlignment="1">
      <alignment vertical="center"/>
    </xf>
    <xf numFmtId="0" fontId="58" fillId="34" borderId="31" xfId="0" applyFont="1" applyFill="1" applyBorder="1" applyAlignment="1">
      <alignment horizontal="center" vertical="center" wrapText="1"/>
    </xf>
    <xf numFmtId="9" fontId="58" fillId="34" borderId="33" xfId="0" applyNumberFormat="1" applyFont="1" applyFill="1" applyBorder="1" applyAlignment="1">
      <alignment horizontal="center" vertical="center"/>
    </xf>
    <xf numFmtId="0" fontId="58" fillId="34" borderId="34" xfId="0" applyFont="1" applyFill="1" applyBorder="1" applyAlignment="1">
      <alignment horizontal="center" vertical="center" wrapText="1"/>
    </xf>
    <xf numFmtId="170" fontId="58" fillId="34" borderId="35" xfId="59" applyNumberFormat="1" applyFont="1" applyFill="1" applyBorder="1" applyAlignment="1">
      <alignment vertical="center"/>
    </xf>
    <xf numFmtId="0" fontId="57" fillId="34" borderId="36" xfId="0" applyFont="1" applyFill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 wrapText="1"/>
    </xf>
    <xf numFmtId="49" fontId="57" fillId="34" borderId="37" xfId="0" applyNumberFormat="1" applyFont="1" applyFill="1" applyBorder="1" applyAlignment="1">
      <alignment horizontal="center" vertical="center"/>
    </xf>
    <xf numFmtId="0" fontId="57" fillId="34" borderId="38" xfId="53" applyFont="1" applyFill="1" applyBorder="1" applyAlignment="1">
      <alignment horizontal="center" vertical="center" wrapText="1"/>
      <protection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40" xfId="53" applyFont="1" applyFill="1" applyBorder="1" applyAlignment="1">
      <alignment horizontal="center" vertical="center" wrapText="1"/>
      <protection/>
    </xf>
    <xf numFmtId="0" fontId="57" fillId="34" borderId="41" xfId="53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31" t="s">
        <v>44</v>
      </c>
      <c r="B1" s="31"/>
      <c r="C1" s="31"/>
      <c r="D1" s="31"/>
      <c r="E1" s="31"/>
      <c r="F1" s="31"/>
      <c r="G1" s="31"/>
    </row>
    <row r="2" spans="1:7" ht="15">
      <c r="A2" s="31"/>
      <c r="B2" s="31"/>
      <c r="C2" s="31"/>
      <c r="D2" s="31"/>
      <c r="E2" s="31"/>
      <c r="F2" s="31"/>
      <c r="G2" s="31"/>
    </row>
    <row r="3" spans="1:7" ht="15">
      <c r="A3" s="30"/>
      <c r="B3" s="1"/>
      <c r="C3" s="1"/>
      <c r="D3" s="1"/>
      <c r="E3" s="1"/>
      <c r="G3" s="16" t="s">
        <v>9</v>
      </c>
    </row>
    <row r="4" spans="1:7" ht="25.5" customHeight="1">
      <c r="A4" s="61" t="s">
        <v>3</v>
      </c>
      <c r="B4" s="61" t="s">
        <v>4</v>
      </c>
      <c r="C4" s="62" t="s">
        <v>42</v>
      </c>
      <c r="D4" s="62"/>
      <c r="E4" s="62" t="s">
        <v>43</v>
      </c>
      <c r="F4" s="62"/>
      <c r="G4" s="63" t="s">
        <v>8</v>
      </c>
    </row>
    <row r="5" spans="1:7" ht="42.75" customHeight="1">
      <c r="A5" s="64"/>
      <c r="B5" s="64"/>
      <c r="C5" s="65" t="s">
        <v>7</v>
      </c>
      <c r="D5" s="66" t="s">
        <v>6</v>
      </c>
      <c r="E5" s="65" t="s">
        <v>7</v>
      </c>
      <c r="F5" s="66" t="s">
        <v>6</v>
      </c>
      <c r="G5" s="67"/>
    </row>
    <row r="6" spans="1:10" ht="15">
      <c r="A6" s="87">
        <v>1</v>
      </c>
      <c r="B6" s="88" t="s">
        <v>39</v>
      </c>
      <c r="C6" s="89">
        <v>351</v>
      </c>
      <c r="D6" s="90">
        <f>C6/$C$15</f>
        <v>0.34344422700587085</v>
      </c>
      <c r="E6" s="91">
        <v>477</v>
      </c>
      <c r="F6" s="90">
        <f aca="true" t="shared" si="0" ref="F6:F14">E6/$E$15</f>
        <v>0.3906633906633907</v>
      </c>
      <c r="G6" s="92">
        <f>C6/E6-1</f>
        <v>-0.26415094339622647</v>
      </c>
      <c r="H6" s="29"/>
      <c r="I6" s="24"/>
      <c r="J6" s="28"/>
    </row>
    <row r="7" spans="1:10" ht="15">
      <c r="A7" s="93">
        <v>2</v>
      </c>
      <c r="B7" s="94" t="s">
        <v>27</v>
      </c>
      <c r="C7" s="95">
        <v>223</v>
      </c>
      <c r="D7" s="96">
        <f aca="true" t="shared" si="1" ref="D6:D14">C7/$C$15</f>
        <v>0.2181996086105675</v>
      </c>
      <c r="E7" s="97">
        <v>318</v>
      </c>
      <c r="F7" s="96">
        <f t="shared" si="0"/>
        <v>0.26044226044226043</v>
      </c>
      <c r="G7" s="98">
        <f aca="true" t="shared" si="2" ref="G7:G13">IF(E7=0,"",C7/E7-1)</f>
        <v>-0.2987421383647799</v>
      </c>
      <c r="H7" s="29"/>
      <c r="I7" s="24"/>
      <c r="J7" s="28"/>
    </row>
    <row r="8" spans="1:8" ht="15">
      <c r="A8" s="87">
        <v>3</v>
      </c>
      <c r="B8" s="88" t="s">
        <v>31</v>
      </c>
      <c r="C8" s="87">
        <v>195</v>
      </c>
      <c r="D8" s="90">
        <f t="shared" si="1"/>
        <v>0.1908023483365949</v>
      </c>
      <c r="E8" s="99">
        <v>70</v>
      </c>
      <c r="F8" s="90">
        <f t="shared" si="0"/>
        <v>0.05733005733005733</v>
      </c>
      <c r="G8" s="92">
        <f t="shared" si="2"/>
        <v>1.7857142857142856</v>
      </c>
      <c r="H8" s="29"/>
    </row>
    <row r="9" spans="1:8" ht="15">
      <c r="A9" s="93">
        <v>4</v>
      </c>
      <c r="B9" s="94" t="s">
        <v>32</v>
      </c>
      <c r="C9" s="93">
        <v>69</v>
      </c>
      <c r="D9" s="96">
        <f t="shared" si="1"/>
        <v>0.0675146771037182</v>
      </c>
      <c r="E9" s="97">
        <v>102</v>
      </c>
      <c r="F9" s="96">
        <f t="shared" si="0"/>
        <v>0.08353808353808354</v>
      </c>
      <c r="G9" s="98">
        <f t="shared" si="2"/>
        <v>-0.32352941176470584</v>
      </c>
      <c r="H9" s="29"/>
    </row>
    <row r="10" spans="1:8" ht="14.25" customHeight="1">
      <c r="A10" s="87">
        <v>5</v>
      </c>
      <c r="B10" s="100" t="s">
        <v>41</v>
      </c>
      <c r="C10" s="87">
        <v>33</v>
      </c>
      <c r="D10" s="90">
        <f t="shared" si="1"/>
        <v>0.03228962818003914</v>
      </c>
      <c r="E10" s="91">
        <v>56</v>
      </c>
      <c r="F10" s="90">
        <f t="shared" si="0"/>
        <v>0.04586404586404586</v>
      </c>
      <c r="G10" s="92">
        <f t="shared" si="2"/>
        <v>-0.4107142857142857</v>
      </c>
      <c r="H10" s="29"/>
    </row>
    <row r="11" spans="1:8" ht="14.25" customHeight="1" hidden="1" thickBot="1">
      <c r="A11" s="82"/>
      <c r="B11" s="83"/>
      <c r="C11" s="82"/>
      <c r="D11" s="84"/>
      <c r="E11" s="85"/>
      <c r="F11" s="84"/>
      <c r="G11" s="86">
        <f t="shared" si="2"/>
      </c>
      <c r="H11" s="29"/>
    </row>
    <row r="12" spans="1:8" ht="14.25" customHeight="1" hidden="1">
      <c r="A12" s="73"/>
      <c r="B12" s="74"/>
      <c r="C12" s="73"/>
      <c r="D12" s="75"/>
      <c r="E12" s="76"/>
      <c r="F12" s="75"/>
      <c r="G12" s="77"/>
      <c r="H12" s="29"/>
    </row>
    <row r="13" spans="1:8" ht="14.25" customHeight="1" hidden="1">
      <c r="A13" s="73"/>
      <c r="B13" s="74"/>
      <c r="C13" s="73"/>
      <c r="D13" s="75">
        <f t="shared" si="1"/>
        <v>0</v>
      </c>
      <c r="E13" s="76"/>
      <c r="F13" s="75">
        <f t="shared" si="0"/>
        <v>0</v>
      </c>
      <c r="G13" s="77">
        <f t="shared" si="2"/>
      </c>
      <c r="H13" s="29"/>
    </row>
    <row r="14" spans="1:8" ht="14.25" customHeight="1">
      <c r="A14" s="78"/>
      <c r="B14" s="79" t="s">
        <v>2</v>
      </c>
      <c r="C14" s="78">
        <f>C15-SUM(C6:C13)</f>
        <v>151</v>
      </c>
      <c r="D14" s="80">
        <f t="shared" si="1"/>
        <v>0.14774951076320939</v>
      </c>
      <c r="E14" s="78">
        <f>E15-SUM(E6:E13)</f>
        <v>198</v>
      </c>
      <c r="F14" s="80">
        <f t="shared" si="0"/>
        <v>0.16216216216216217</v>
      </c>
      <c r="G14" s="81">
        <f>C14/E14-1</f>
        <v>-0.23737373737373735</v>
      </c>
      <c r="H14" s="29"/>
    </row>
    <row r="15" spans="1:8" ht="15">
      <c r="A15" s="68"/>
      <c r="B15" s="69" t="s">
        <v>30</v>
      </c>
      <c r="C15" s="70">
        <v>1022</v>
      </c>
      <c r="D15" s="71">
        <v>1</v>
      </c>
      <c r="E15" s="70">
        <v>1221</v>
      </c>
      <c r="F15" s="71">
        <v>1</v>
      </c>
      <c r="G15" s="72">
        <f>C15/E15-1</f>
        <v>-0.16298116298116294</v>
      </c>
      <c r="H15" s="29"/>
    </row>
    <row r="16" ht="15">
      <c r="A16" s="19" t="s">
        <v>22</v>
      </c>
    </row>
    <row r="17" ht="15">
      <c r="A17" s="19" t="s">
        <v>40</v>
      </c>
    </row>
    <row r="18" ht="15">
      <c r="A18" s="15" t="s">
        <v>33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32" t="s">
        <v>45</v>
      </c>
      <c r="B2" s="32"/>
      <c r="C2" s="32"/>
      <c r="D2" s="32"/>
      <c r="E2" s="32"/>
      <c r="F2" s="32"/>
      <c r="G2" s="32"/>
      <c r="H2" s="32"/>
    </row>
    <row r="3" spans="1:8" ht="15">
      <c r="A3" s="1"/>
      <c r="B3" s="1"/>
      <c r="C3" s="1"/>
      <c r="D3" s="1"/>
      <c r="E3" s="1"/>
      <c r="H3" s="16" t="s">
        <v>9</v>
      </c>
    </row>
    <row r="4" spans="1:8" ht="37.5" customHeight="1">
      <c r="A4" s="137" t="s">
        <v>10</v>
      </c>
      <c r="B4" s="138"/>
      <c r="C4" s="138" t="s">
        <v>15</v>
      </c>
      <c r="D4" s="139" t="s">
        <v>42</v>
      </c>
      <c r="E4" s="139"/>
      <c r="F4" s="139" t="s">
        <v>43</v>
      </c>
      <c r="G4" s="139"/>
      <c r="H4" s="140" t="s">
        <v>8</v>
      </c>
    </row>
    <row r="5" spans="1:8" ht="33" customHeight="1">
      <c r="A5" s="141"/>
      <c r="B5" s="142"/>
      <c r="C5" s="142"/>
      <c r="D5" s="143" t="s">
        <v>7</v>
      </c>
      <c r="E5" s="144" t="s">
        <v>6</v>
      </c>
      <c r="F5" s="143" t="s">
        <v>7</v>
      </c>
      <c r="G5" s="144" t="s">
        <v>6</v>
      </c>
      <c r="H5" s="145"/>
    </row>
    <row r="6" spans="1:8" ht="15">
      <c r="A6" s="13"/>
      <c r="B6" s="4" t="s">
        <v>12</v>
      </c>
      <c r="C6" s="33" t="s">
        <v>16</v>
      </c>
      <c r="D6" s="5"/>
      <c r="E6" s="26">
        <f>IF(D6=0,"",D6/$D$8)</f>
      </c>
      <c r="F6" s="8">
        <v>6</v>
      </c>
      <c r="G6" s="2">
        <f>IF(F6=0,"",F6/$F$8)</f>
        <v>0.01092896174863388</v>
      </c>
      <c r="H6" s="10">
        <f>IF(F6=0,"",D6/F6-1)</f>
        <v>-1</v>
      </c>
    </row>
    <row r="7" spans="1:9" ht="15">
      <c r="A7" s="17"/>
      <c r="B7" s="4" t="s">
        <v>13</v>
      </c>
      <c r="C7" s="33"/>
      <c r="D7" s="5">
        <v>384</v>
      </c>
      <c r="E7" s="26">
        <f>+D7/$D$8</f>
        <v>1</v>
      </c>
      <c r="F7" s="8">
        <v>543</v>
      </c>
      <c r="G7" s="26">
        <f>+F7/$F$8</f>
        <v>0.9890710382513661</v>
      </c>
      <c r="H7" s="10">
        <f>D7/F7-1</f>
        <v>-0.2928176795580111</v>
      </c>
      <c r="I7" s="23"/>
    </row>
    <row r="8" spans="1:9" ht="15">
      <c r="A8" s="37" t="s">
        <v>11</v>
      </c>
      <c r="B8" s="38" t="s">
        <v>5</v>
      </c>
      <c r="C8" s="39"/>
      <c r="D8" s="40">
        <f>SUM(D6:D7)</f>
        <v>384</v>
      </c>
      <c r="E8" s="60">
        <f>SUM(E6:E7)</f>
        <v>1</v>
      </c>
      <c r="F8" s="42">
        <f>SUM(F6:F7)</f>
        <v>549</v>
      </c>
      <c r="G8" s="60">
        <f>SUM(G6:G7)</f>
        <v>1</v>
      </c>
      <c r="H8" s="43">
        <f>D8/F8-1</f>
        <v>-0.3005464480874317</v>
      </c>
      <c r="I8" s="25"/>
    </row>
    <row r="9" spans="1:9" ht="15">
      <c r="A9" s="44"/>
      <c r="B9" s="45"/>
      <c r="C9" s="46"/>
      <c r="D9" s="47"/>
      <c r="E9" s="48">
        <f>+D8/D17</f>
        <v>0.37573385518590996</v>
      </c>
      <c r="F9" s="49"/>
      <c r="G9" s="48">
        <f>+F8/F17</f>
        <v>0.44963144963144963</v>
      </c>
      <c r="H9" s="50"/>
      <c r="I9" s="25"/>
    </row>
    <row r="10" spans="1:9" ht="15">
      <c r="A10" s="17"/>
      <c r="B10" s="4" t="s">
        <v>13</v>
      </c>
      <c r="C10" s="11" t="s">
        <v>17</v>
      </c>
      <c r="D10" s="6">
        <v>529</v>
      </c>
      <c r="E10" s="26">
        <f>D10/$D$15</f>
        <v>0.829153605015674</v>
      </c>
      <c r="F10" s="8">
        <v>510</v>
      </c>
      <c r="G10" s="26">
        <f>F10/$F$15</f>
        <v>0.7589285714285714</v>
      </c>
      <c r="H10" s="10">
        <f>D10/F10-1</f>
        <v>0.0372549019607844</v>
      </c>
      <c r="I10" s="25"/>
    </row>
    <row r="11" spans="1:9" ht="15">
      <c r="A11" s="17"/>
      <c r="B11" s="4"/>
      <c r="C11" s="110" t="s">
        <v>18</v>
      </c>
      <c r="D11" s="111">
        <v>29</v>
      </c>
      <c r="E11" s="112">
        <f>D11/$D$15</f>
        <v>0.045454545454545456</v>
      </c>
      <c r="F11" s="113">
        <v>20</v>
      </c>
      <c r="G11" s="112">
        <f>F11/$F$15</f>
        <v>0.02976190476190476</v>
      </c>
      <c r="H11" s="114">
        <f>IF(F11=0,"",D11/F11-1)</f>
        <v>0.44999999999999996</v>
      </c>
      <c r="I11" s="25"/>
    </row>
    <row r="12" spans="1:9" ht="15">
      <c r="A12" s="17"/>
      <c r="B12" s="4"/>
      <c r="C12" s="11" t="s">
        <v>19</v>
      </c>
      <c r="D12" s="6">
        <v>8</v>
      </c>
      <c r="E12" s="26">
        <f>IF(D12=0,"",D12/$D$15)</f>
        <v>0.012539184952978056</v>
      </c>
      <c r="F12" s="8">
        <v>1</v>
      </c>
      <c r="G12" s="26">
        <f>IF(F12=0,"",F12/$F$15)</f>
        <v>0.001488095238095238</v>
      </c>
      <c r="H12" s="10">
        <f>IF(F12=0,"",D12/F12-1)</f>
        <v>7</v>
      </c>
      <c r="I12" s="25"/>
    </row>
    <row r="13" spans="1:9" ht="15">
      <c r="A13" s="17"/>
      <c r="B13" s="4"/>
      <c r="C13" s="110" t="s">
        <v>20</v>
      </c>
      <c r="D13" s="111">
        <v>68</v>
      </c>
      <c r="E13" s="112">
        <f>D13/$D$15</f>
        <v>0.10658307210031348</v>
      </c>
      <c r="F13" s="115">
        <v>139</v>
      </c>
      <c r="G13" s="112">
        <f>F13/$F$15</f>
        <v>0.20684523809523808</v>
      </c>
      <c r="H13" s="114">
        <f>D13/F13-1</f>
        <v>-0.5107913669064748</v>
      </c>
      <c r="I13" s="25"/>
    </row>
    <row r="14" spans="1:9" ht="15">
      <c r="A14" s="18"/>
      <c r="B14" s="11"/>
      <c r="C14" s="11" t="s">
        <v>21</v>
      </c>
      <c r="D14" s="6">
        <v>4</v>
      </c>
      <c r="E14" s="26">
        <f>IF(D14=0,"",D14/$D$15)</f>
        <v>0.006269592476489028</v>
      </c>
      <c r="F14" s="8">
        <v>2</v>
      </c>
      <c r="G14" s="26">
        <f>IF(F14=0,"",F14/$F$15)</f>
        <v>0.002976190476190476</v>
      </c>
      <c r="H14" s="10">
        <f>IF(F14=0,"",D14/F14-1)</f>
        <v>1</v>
      </c>
      <c r="I14" s="25"/>
    </row>
    <row r="15" spans="1:9" ht="15">
      <c r="A15" s="51" t="s">
        <v>14</v>
      </c>
      <c r="B15" s="38" t="s">
        <v>5</v>
      </c>
      <c r="C15" s="39"/>
      <c r="D15" s="40">
        <f>SUM(D10:D14)</f>
        <v>638</v>
      </c>
      <c r="E15" s="60">
        <f>SUM(E10:E14)</f>
        <v>1</v>
      </c>
      <c r="F15" s="40">
        <f>SUM(F10:F14)</f>
        <v>672</v>
      </c>
      <c r="G15" s="60">
        <f>SUM(G10:G14)</f>
        <v>1</v>
      </c>
      <c r="H15" s="43">
        <f>D15/F15-1</f>
        <v>-0.05059523809523814</v>
      </c>
      <c r="I15" s="25"/>
    </row>
    <row r="16" spans="1:9" ht="15">
      <c r="A16" s="51"/>
      <c r="B16" s="106"/>
      <c r="C16" s="107"/>
      <c r="D16" s="108"/>
      <c r="E16" s="60">
        <f>+D15/D17</f>
        <v>0.62426614481409</v>
      </c>
      <c r="F16" s="108"/>
      <c r="G16" s="60">
        <f>F15/F17</f>
        <v>0.5503685503685504</v>
      </c>
      <c r="H16" s="109"/>
      <c r="I16" s="25"/>
    </row>
    <row r="17" spans="1:9" ht="15">
      <c r="A17" s="127"/>
      <c r="B17" s="129" t="s">
        <v>28</v>
      </c>
      <c r="C17" s="128"/>
      <c r="D17" s="130">
        <v>1022</v>
      </c>
      <c r="E17" s="131">
        <v>1</v>
      </c>
      <c r="F17" s="130">
        <v>1221</v>
      </c>
      <c r="G17" s="131">
        <v>1</v>
      </c>
      <c r="H17" s="132">
        <f>D17/F17-1</f>
        <v>-0.16298116298116294</v>
      </c>
      <c r="I17" s="25"/>
    </row>
    <row r="18" ht="15">
      <c r="A18" s="15" t="s">
        <v>33</v>
      </c>
    </row>
    <row r="19" ht="15">
      <c r="A19" s="15" t="s">
        <v>29</v>
      </c>
    </row>
    <row r="20" ht="15">
      <c r="H20" s="21"/>
    </row>
    <row r="22" ht="15">
      <c r="B22" t="s">
        <v>34</v>
      </c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2:H13 H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E26" sqref="E26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31" t="s">
        <v>46</v>
      </c>
      <c r="B1" s="31"/>
      <c r="C1" s="31"/>
      <c r="D1" s="31"/>
      <c r="E1" s="31"/>
      <c r="F1" s="31"/>
      <c r="G1" s="31"/>
    </row>
    <row r="2" spans="1:7" ht="15">
      <c r="A2" s="31"/>
      <c r="B2" s="31"/>
      <c r="C2" s="31"/>
      <c r="D2" s="31"/>
      <c r="E2" s="31"/>
      <c r="F2" s="31"/>
      <c r="G2" s="31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101" t="s">
        <v>3</v>
      </c>
      <c r="B4" s="101" t="s">
        <v>4</v>
      </c>
      <c r="C4" s="102" t="s">
        <v>42</v>
      </c>
      <c r="D4" s="102"/>
      <c r="E4" s="102" t="s">
        <v>43</v>
      </c>
      <c r="F4" s="102"/>
      <c r="G4" s="103" t="s">
        <v>8</v>
      </c>
    </row>
    <row r="5" spans="1:7" ht="42.75" customHeight="1">
      <c r="A5" s="116"/>
      <c r="B5" s="116"/>
      <c r="C5" s="117" t="s">
        <v>7</v>
      </c>
      <c r="D5" s="118" t="s">
        <v>6</v>
      </c>
      <c r="E5" s="117" t="s">
        <v>7</v>
      </c>
      <c r="F5" s="118" t="s">
        <v>6</v>
      </c>
      <c r="G5" s="119"/>
    </row>
    <row r="6" spans="1:11" ht="15">
      <c r="A6" s="87">
        <v>1</v>
      </c>
      <c r="B6" s="88" t="s">
        <v>0</v>
      </c>
      <c r="C6" s="89">
        <v>884</v>
      </c>
      <c r="D6" s="90">
        <f aca="true" t="shared" si="0" ref="D6:D12">C6/$C$13</f>
        <v>0.28406169665809766</v>
      </c>
      <c r="E6" s="91">
        <v>630</v>
      </c>
      <c r="F6" s="90">
        <f>E6/$E$13</f>
        <v>0.25724785626786445</v>
      </c>
      <c r="G6" s="92">
        <f aca="true" t="shared" si="1" ref="G6:G11">C6/E6-1</f>
        <v>0.4031746031746031</v>
      </c>
      <c r="I6" s="29"/>
      <c r="J6" s="29"/>
      <c r="K6" s="28"/>
    </row>
    <row r="7" spans="1:10" ht="15">
      <c r="A7" s="93">
        <v>2</v>
      </c>
      <c r="B7" s="94" t="s">
        <v>32</v>
      </c>
      <c r="C7" s="95">
        <v>795</v>
      </c>
      <c r="D7" s="96">
        <f t="shared" si="0"/>
        <v>0.25546272493573263</v>
      </c>
      <c r="E7" s="97">
        <v>612</v>
      </c>
      <c r="F7" s="125">
        <f aca="true" t="shared" si="2" ref="F6:F12">E7/$E$13</f>
        <v>0.24989791751735402</v>
      </c>
      <c r="G7" s="98">
        <f t="shared" si="1"/>
        <v>0.2990196078431373</v>
      </c>
      <c r="I7" s="29"/>
      <c r="J7" s="29"/>
    </row>
    <row r="8" spans="1:10" ht="15">
      <c r="A8" s="87">
        <v>3</v>
      </c>
      <c r="B8" s="88" t="s">
        <v>1</v>
      </c>
      <c r="C8" s="87">
        <v>304</v>
      </c>
      <c r="D8" s="90">
        <f t="shared" si="0"/>
        <v>0.09768637532133675</v>
      </c>
      <c r="E8" s="99">
        <v>253</v>
      </c>
      <c r="F8" s="126">
        <f t="shared" si="2"/>
        <v>0.10330747243772968</v>
      </c>
      <c r="G8" s="92">
        <f t="shared" si="1"/>
        <v>0.20158102766798414</v>
      </c>
      <c r="I8" s="29"/>
      <c r="J8" s="29"/>
    </row>
    <row r="9" spans="1:10" ht="15">
      <c r="A9" s="93">
        <v>4</v>
      </c>
      <c r="B9" s="94" t="s">
        <v>31</v>
      </c>
      <c r="C9" s="93">
        <v>220</v>
      </c>
      <c r="D9" s="96">
        <f t="shared" si="0"/>
        <v>0.07069408740359898</v>
      </c>
      <c r="E9" s="97">
        <v>152</v>
      </c>
      <c r="F9" s="125">
        <f t="shared" si="2"/>
        <v>0.0620661494487546</v>
      </c>
      <c r="G9" s="98">
        <f>C9/E9-1</f>
        <v>0.44736842105263164</v>
      </c>
      <c r="I9" s="29"/>
      <c r="J9" s="29"/>
    </row>
    <row r="10" spans="1:10" ht="15">
      <c r="A10" s="87">
        <v>5</v>
      </c>
      <c r="B10" s="100" t="s">
        <v>36</v>
      </c>
      <c r="C10" s="87">
        <v>160</v>
      </c>
      <c r="D10" s="90">
        <f t="shared" si="0"/>
        <v>0.05141388174807198</v>
      </c>
      <c r="E10" s="91">
        <v>82</v>
      </c>
      <c r="F10" s="126">
        <f t="shared" si="2"/>
        <v>0.03348305430788077</v>
      </c>
      <c r="G10" s="92">
        <f t="shared" si="1"/>
        <v>0.9512195121951219</v>
      </c>
      <c r="I10" s="29"/>
      <c r="J10" s="29"/>
    </row>
    <row r="11" spans="1:11" ht="15">
      <c r="A11" s="93">
        <v>6</v>
      </c>
      <c r="B11" s="94" t="s">
        <v>38</v>
      </c>
      <c r="C11" s="93">
        <v>101</v>
      </c>
      <c r="D11" s="96">
        <f t="shared" si="0"/>
        <v>0.03245501285347044</v>
      </c>
      <c r="E11" s="97">
        <v>69</v>
      </c>
      <c r="F11" s="125">
        <f t="shared" si="2"/>
        <v>0.028174765210289915</v>
      </c>
      <c r="G11" s="98">
        <f t="shared" si="1"/>
        <v>0.46376811594202905</v>
      </c>
      <c r="I11" s="29"/>
      <c r="J11" s="29"/>
      <c r="K11" s="28"/>
    </row>
    <row r="12" spans="1:11" ht="15">
      <c r="A12" s="120"/>
      <c r="B12" s="121" t="s">
        <v>2</v>
      </c>
      <c r="C12" s="120">
        <f>C13-SUM(C6:C11)</f>
        <v>648</v>
      </c>
      <c r="D12" s="122">
        <f t="shared" si="0"/>
        <v>0.20822622107969152</v>
      </c>
      <c r="E12" s="120">
        <f>E13-SUM(E6:E11)</f>
        <v>651</v>
      </c>
      <c r="F12" s="123">
        <f t="shared" si="2"/>
        <v>0.26582278481012656</v>
      </c>
      <c r="G12" s="124">
        <f>C12/E12-1</f>
        <v>-0.004608294930875556</v>
      </c>
      <c r="I12" s="29"/>
      <c r="J12" s="29"/>
      <c r="K12" s="28"/>
    </row>
    <row r="13" spans="1:11" ht="15">
      <c r="A13" s="68"/>
      <c r="B13" s="69" t="s">
        <v>5</v>
      </c>
      <c r="C13" s="70">
        <v>3112</v>
      </c>
      <c r="D13" s="71">
        <v>1</v>
      </c>
      <c r="E13" s="70">
        <v>2449</v>
      </c>
      <c r="F13" s="71">
        <v>1</v>
      </c>
      <c r="G13" s="72">
        <f>C13/E13-1</f>
        <v>0.2707227439771336</v>
      </c>
      <c r="I13" s="29"/>
      <c r="J13" s="29"/>
      <c r="K13" s="28"/>
    </row>
    <row r="14" spans="1:9" ht="15">
      <c r="A14" s="15" t="s">
        <v>33</v>
      </c>
      <c r="I14" s="24"/>
    </row>
    <row r="15" ht="15">
      <c r="I15" s="24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5">
      <selection activeCell="H22" sqref="H2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32" t="s">
        <v>48</v>
      </c>
      <c r="B2" s="32"/>
      <c r="C2" s="32"/>
      <c r="D2" s="32"/>
      <c r="E2" s="32"/>
      <c r="F2" s="32"/>
      <c r="G2" s="32"/>
      <c r="H2" s="32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101" t="s">
        <v>10</v>
      </c>
      <c r="B4" s="101"/>
      <c r="C4" s="101" t="s">
        <v>15</v>
      </c>
      <c r="D4" s="102" t="s">
        <v>42</v>
      </c>
      <c r="E4" s="102"/>
      <c r="F4" s="102" t="s">
        <v>43</v>
      </c>
      <c r="G4" s="102"/>
      <c r="H4" s="103" t="s">
        <v>8</v>
      </c>
    </row>
    <row r="5" spans="1:8" ht="33" customHeight="1">
      <c r="A5" s="101"/>
      <c r="B5" s="101"/>
      <c r="C5" s="101"/>
      <c r="D5" s="104" t="s">
        <v>7</v>
      </c>
      <c r="E5" s="105" t="s">
        <v>6</v>
      </c>
      <c r="F5" s="104" t="s">
        <v>7</v>
      </c>
      <c r="G5" s="105" t="s">
        <v>6</v>
      </c>
      <c r="H5" s="103"/>
    </row>
    <row r="6" spans="1:8" ht="15">
      <c r="A6" s="13"/>
      <c r="B6" s="4" t="s">
        <v>12</v>
      </c>
      <c r="C6" s="33" t="s">
        <v>16</v>
      </c>
      <c r="D6" s="5">
        <v>21</v>
      </c>
      <c r="E6" s="26">
        <f>+D6/$D$8</f>
        <v>0.030927835051546393</v>
      </c>
      <c r="F6" s="5">
        <v>23</v>
      </c>
      <c r="G6" s="26">
        <f>+F6/$F$8</f>
        <v>0.046370967741935484</v>
      </c>
      <c r="H6" s="10">
        <f>IF(F6=0," ",D6/F6-1)</f>
        <v>-0.08695652173913049</v>
      </c>
    </row>
    <row r="7" spans="1:8" ht="15">
      <c r="A7" s="12"/>
      <c r="B7" s="4" t="s">
        <v>13</v>
      </c>
      <c r="C7" s="33"/>
      <c r="D7" s="5">
        <v>658</v>
      </c>
      <c r="E7" s="26">
        <f>+D7/$D$8</f>
        <v>0.9690721649484536</v>
      </c>
      <c r="F7" s="5">
        <v>473</v>
      </c>
      <c r="G7" s="26">
        <f>+F7/$F$8</f>
        <v>0.9536290322580645</v>
      </c>
      <c r="H7" s="10">
        <f>D7/F7-1</f>
        <v>0.39112050739957716</v>
      </c>
    </row>
    <row r="8" spans="1:8" ht="15">
      <c r="A8" s="37" t="s">
        <v>11</v>
      </c>
      <c r="B8" s="38" t="s">
        <v>5</v>
      </c>
      <c r="C8" s="39"/>
      <c r="D8" s="40">
        <f>SUM(D6:D7)</f>
        <v>679</v>
      </c>
      <c r="E8" s="41">
        <f>SUM(E6:E7)</f>
        <v>1</v>
      </c>
      <c r="F8" s="42">
        <f>SUM(F6:F7)</f>
        <v>496</v>
      </c>
      <c r="G8" s="41">
        <f>SUM(G6:G7)</f>
        <v>1</v>
      </c>
      <c r="H8" s="43">
        <f>D8/F8-1</f>
        <v>0.36895161290322576</v>
      </c>
    </row>
    <row r="9" spans="1:8" ht="15">
      <c r="A9" s="44"/>
      <c r="B9" s="45"/>
      <c r="C9" s="46"/>
      <c r="D9" s="47"/>
      <c r="E9" s="48">
        <f>+D8/D17</f>
        <v>0.21818766066838047</v>
      </c>
      <c r="F9" s="49"/>
      <c r="G9" s="48">
        <f>+F8/F17</f>
        <v>0.20253164556962025</v>
      </c>
      <c r="H9" s="50"/>
    </row>
    <row r="10" spans="1:8" ht="15">
      <c r="A10" s="12"/>
      <c r="B10" s="11" t="s">
        <v>13</v>
      </c>
      <c r="C10" s="3" t="s">
        <v>17</v>
      </c>
      <c r="D10" s="6">
        <v>280</v>
      </c>
      <c r="E10" s="26">
        <f>D10/$D$15</f>
        <v>0.11508425811755035</v>
      </c>
      <c r="F10" s="8">
        <v>278</v>
      </c>
      <c r="G10" s="26">
        <f>F10/$F$15</f>
        <v>0.14234511008704556</v>
      </c>
      <c r="H10" s="10">
        <f>D10/F10-1</f>
        <v>0.007194244604316502</v>
      </c>
    </row>
    <row r="11" spans="1:8" ht="15">
      <c r="A11" s="12"/>
      <c r="B11" s="11"/>
      <c r="C11" s="4" t="s">
        <v>18</v>
      </c>
      <c r="D11" s="6">
        <v>1288</v>
      </c>
      <c r="E11" s="26">
        <f>D11/$D$15</f>
        <v>0.5293875873407317</v>
      </c>
      <c r="F11" s="9">
        <v>1043</v>
      </c>
      <c r="G11" s="26">
        <f>F11/$F$15</f>
        <v>0.5340501792114696</v>
      </c>
      <c r="H11" s="10">
        <f>D11/F11-1</f>
        <v>0.2348993288590604</v>
      </c>
    </row>
    <row r="12" spans="1:8" ht="15">
      <c r="A12" s="12"/>
      <c r="B12" s="11"/>
      <c r="C12" s="4" t="s">
        <v>19</v>
      </c>
      <c r="D12" s="6">
        <v>4</v>
      </c>
      <c r="E12" s="26">
        <f>D12/$D$15</f>
        <v>0.0016440608302507192</v>
      </c>
      <c r="F12" s="8">
        <v>14</v>
      </c>
      <c r="G12" s="26">
        <f>F12/$F$15</f>
        <v>0.007168458781362007</v>
      </c>
      <c r="H12" s="10">
        <f>IF(F12=0," ",D12/F12-1)</f>
        <v>-0.7142857142857143</v>
      </c>
    </row>
    <row r="13" spans="1:8" ht="15">
      <c r="A13" s="12"/>
      <c r="B13" s="11"/>
      <c r="C13" s="4" t="s">
        <v>20</v>
      </c>
      <c r="D13" s="6">
        <v>749</v>
      </c>
      <c r="E13" s="26">
        <f>D13/$D$15</f>
        <v>0.3078503904644472</v>
      </c>
      <c r="F13" s="8">
        <v>534</v>
      </c>
      <c r="G13" s="26">
        <f>F13/$F$15</f>
        <v>0.27342549923195086</v>
      </c>
      <c r="H13" s="10">
        <f>D13/F13-1</f>
        <v>0.40262172284644193</v>
      </c>
    </row>
    <row r="14" spans="1:8" ht="15">
      <c r="A14" s="14"/>
      <c r="B14" s="11"/>
      <c r="C14" s="7" t="s">
        <v>35</v>
      </c>
      <c r="D14" s="6">
        <v>112</v>
      </c>
      <c r="E14" s="26">
        <f>D14/$D$15</f>
        <v>0.04603370324702014</v>
      </c>
      <c r="F14" s="8">
        <v>84</v>
      </c>
      <c r="G14" s="26">
        <f>F14/$F$15</f>
        <v>0.043010752688172046</v>
      </c>
      <c r="H14" s="10">
        <f>D14/F14-1</f>
        <v>0.33333333333333326</v>
      </c>
    </row>
    <row r="15" spans="1:8" ht="15">
      <c r="A15" s="51" t="s">
        <v>14</v>
      </c>
      <c r="B15" s="38" t="s">
        <v>5</v>
      </c>
      <c r="C15" s="39"/>
      <c r="D15" s="40">
        <f>SUM(D10:D14)</f>
        <v>2433</v>
      </c>
      <c r="E15" s="41">
        <f>SUM(E10:E14)</f>
        <v>1</v>
      </c>
      <c r="F15" s="40">
        <f>SUM(F10:F14)</f>
        <v>1953</v>
      </c>
      <c r="G15" s="41">
        <f>SUM(G10:G14)</f>
        <v>1</v>
      </c>
      <c r="H15" s="43">
        <f>D15/F15-1</f>
        <v>0.24577572964669736</v>
      </c>
    </row>
    <row r="16" spans="1:8" ht="15">
      <c r="A16" s="51"/>
      <c r="B16" s="106"/>
      <c r="C16" s="107"/>
      <c r="D16" s="108"/>
      <c r="E16" s="60">
        <f>+D15/D17</f>
        <v>0.7818123393316195</v>
      </c>
      <c r="F16" s="108"/>
      <c r="G16" s="60">
        <f>F15/F17</f>
        <v>0.7974683544303798</v>
      </c>
      <c r="H16" s="109"/>
    </row>
    <row r="17" spans="1:8" ht="15">
      <c r="A17" s="127"/>
      <c r="B17" s="129" t="s">
        <v>5</v>
      </c>
      <c r="C17" s="128"/>
      <c r="D17" s="133">
        <f>+D15+D8</f>
        <v>3112</v>
      </c>
      <c r="E17" s="134">
        <f>E9+E16</f>
        <v>1</v>
      </c>
      <c r="F17" s="135">
        <f>+F15+F8</f>
        <v>2449</v>
      </c>
      <c r="G17" s="134">
        <f>G9+G16</f>
        <v>1</v>
      </c>
      <c r="H17" s="136">
        <f>D17/F17-1</f>
        <v>0.2707227439771336</v>
      </c>
    </row>
    <row r="18" ht="15">
      <c r="A18" s="15" t="s">
        <v>33</v>
      </c>
    </row>
    <row r="20" spans="1:3" ht="39.75" customHeight="1">
      <c r="A20" s="34" t="s">
        <v>47</v>
      </c>
      <c r="B20" s="34"/>
      <c r="C20" s="34"/>
    </row>
    <row r="21" spans="1:3" ht="21.75" customHeight="1">
      <c r="A21" s="54" t="s">
        <v>24</v>
      </c>
      <c r="B21" s="55" t="s">
        <v>25</v>
      </c>
      <c r="C21" s="56" t="s">
        <v>23</v>
      </c>
    </row>
    <row r="22" spans="1:3" ht="15">
      <c r="A22" s="20">
        <v>2007</v>
      </c>
      <c r="B22" s="20">
        <v>371</v>
      </c>
      <c r="C22" s="27">
        <f aca="true" t="shared" si="0" ref="C22:C37">B22/$B$38</f>
        <v>0.1192159383033419</v>
      </c>
    </row>
    <row r="23" spans="1:3" ht="15">
      <c r="A23" s="20">
        <v>2008</v>
      </c>
      <c r="B23" s="20">
        <v>343</v>
      </c>
      <c r="C23" s="27">
        <f t="shared" si="0"/>
        <v>0.11021850899742931</v>
      </c>
    </row>
    <row r="24" spans="1:3" ht="15">
      <c r="A24" s="20">
        <v>2006</v>
      </c>
      <c r="B24" s="20">
        <v>331</v>
      </c>
      <c r="C24" s="27">
        <f t="shared" si="0"/>
        <v>0.1063624678663239</v>
      </c>
    </row>
    <row r="25" spans="1:3" ht="15">
      <c r="A25" s="20">
        <v>2009</v>
      </c>
      <c r="B25" s="20">
        <v>254</v>
      </c>
      <c r="C25" s="27">
        <f t="shared" si="0"/>
        <v>0.08161953727506427</v>
      </c>
    </row>
    <row r="26" spans="1:3" ht="15">
      <c r="A26" s="20">
        <v>2005</v>
      </c>
      <c r="B26" s="20">
        <v>215</v>
      </c>
      <c r="C26" s="27">
        <f t="shared" si="0"/>
        <v>0.06908740359897173</v>
      </c>
    </row>
    <row r="27" spans="1:3" ht="15">
      <c r="A27" s="20">
        <v>2010</v>
      </c>
      <c r="B27" s="20">
        <v>211</v>
      </c>
      <c r="C27" s="27">
        <f t="shared" si="0"/>
        <v>0.06780205655526993</v>
      </c>
    </row>
    <row r="28" spans="1:3" ht="15">
      <c r="A28" s="20">
        <v>2011</v>
      </c>
      <c r="B28" s="20">
        <v>197</v>
      </c>
      <c r="C28" s="27">
        <f t="shared" si="0"/>
        <v>0.06330334190231363</v>
      </c>
    </row>
    <row r="29" spans="1:3" ht="15">
      <c r="A29" s="20">
        <v>2013</v>
      </c>
      <c r="B29" s="20">
        <v>190</v>
      </c>
      <c r="C29" s="27">
        <f t="shared" si="0"/>
        <v>0.061053984575835475</v>
      </c>
    </row>
    <row r="30" spans="1:3" ht="15">
      <c r="A30" s="20">
        <v>2012</v>
      </c>
      <c r="B30" s="20">
        <v>168</v>
      </c>
      <c r="C30" s="27">
        <f t="shared" si="0"/>
        <v>0.05398457583547558</v>
      </c>
    </row>
    <row r="31" spans="1:3" ht="15">
      <c r="A31" s="20">
        <v>2004</v>
      </c>
      <c r="B31" s="20">
        <v>139</v>
      </c>
      <c r="C31" s="27">
        <f t="shared" si="0"/>
        <v>0.04466580976863753</v>
      </c>
    </row>
    <row r="32" spans="1:3" ht="15">
      <c r="A32" s="20">
        <v>2014</v>
      </c>
      <c r="B32" s="20">
        <v>117</v>
      </c>
      <c r="C32" s="27">
        <f t="shared" si="0"/>
        <v>0.03759640102827763</v>
      </c>
    </row>
    <row r="33" spans="1:3" ht="15">
      <c r="A33" s="20">
        <v>2015</v>
      </c>
      <c r="B33" s="20">
        <v>95</v>
      </c>
      <c r="C33" s="27">
        <f t="shared" si="0"/>
        <v>0.030526992287917738</v>
      </c>
    </row>
    <row r="34" spans="1:3" ht="15">
      <c r="A34" s="20">
        <v>2003</v>
      </c>
      <c r="B34" s="20">
        <v>70</v>
      </c>
      <c r="C34" s="27">
        <f t="shared" si="0"/>
        <v>0.02249357326478149</v>
      </c>
    </row>
    <row r="35" spans="1:3" ht="15">
      <c r="A35" s="20">
        <v>2016</v>
      </c>
      <c r="B35" s="20">
        <v>69</v>
      </c>
      <c r="C35" s="27">
        <f t="shared" si="0"/>
        <v>0.02217223650385604</v>
      </c>
    </row>
    <row r="36" spans="1:3" ht="15">
      <c r="A36" s="20">
        <v>2022</v>
      </c>
      <c r="B36" s="20">
        <v>62</v>
      </c>
      <c r="C36" s="27">
        <f t="shared" si="0"/>
        <v>0.01992287917737789</v>
      </c>
    </row>
    <row r="37" spans="1:3" ht="15">
      <c r="A37" s="52" t="s">
        <v>37</v>
      </c>
      <c r="B37" s="52">
        <f>B38-SUM(B22:B36)</f>
        <v>280</v>
      </c>
      <c r="C37" s="53">
        <f t="shared" si="0"/>
        <v>0.08997429305912596</v>
      </c>
    </row>
    <row r="38" spans="1:4" ht="15">
      <c r="A38" s="57" t="s">
        <v>26</v>
      </c>
      <c r="B38" s="58">
        <f>D17</f>
        <v>3112</v>
      </c>
      <c r="C38" s="59">
        <f>SUM(C22:C37)</f>
        <v>1</v>
      </c>
      <c r="D38" s="22"/>
    </row>
    <row r="39" spans="1:3" ht="15">
      <c r="A39" s="35" t="s">
        <v>33</v>
      </c>
      <c r="B39" s="35"/>
      <c r="C39" s="35"/>
    </row>
    <row r="40" spans="1:3" ht="15">
      <c r="A40" s="36"/>
      <c r="B40" s="36"/>
      <c r="C40" s="3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2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7: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Pawel_Orzechowski</cp:lastModifiedBy>
  <cp:lastPrinted>2016-07-29T11:01:19Z</cp:lastPrinted>
  <dcterms:created xsi:type="dcterms:W3CDTF">2012-03-22T10:49:24Z</dcterms:created>
  <dcterms:modified xsi:type="dcterms:W3CDTF">2022-12-15T11:15:59Z</dcterms:modified>
  <cp:category/>
  <cp:version/>
  <cp:contentType/>
  <cp:contentStatus/>
</cp:coreProperties>
</file>